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filterPrivacy="1"/>
  <xr:revisionPtr revIDLastSave="0" documentId="13_ncr:1_{85AD0E84-2BF5-F241-B96E-4F8711899CA8}" xr6:coauthVersionLast="47" xr6:coauthVersionMax="47" xr10:uidLastSave="{00000000-0000-0000-0000-000000000000}"/>
  <bookViews>
    <workbookView xWindow="0" yWindow="500" windowWidth="28800" windowHeight="16060" activeTab="1" xr2:uid="{00000000-000D-0000-FFFF-FFFF00000000}"/>
  </bookViews>
  <sheets>
    <sheet name="INICIO" sheetId="2" r:id="rId1"/>
    <sheet name="PRESUPUESTO MENSUAL PERSONA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0" i="1" l="1"/>
  <c r="E6" i="1"/>
  <c r="J61" i="1"/>
  <c r="J59" i="1"/>
  <c r="J53" i="1"/>
  <c r="J54" i="1"/>
  <c r="J55" i="1"/>
  <c r="J56" i="1"/>
  <c r="J47" i="1"/>
  <c r="J48" i="1"/>
  <c r="J49" i="1"/>
  <c r="J41" i="1"/>
  <c r="J42" i="1"/>
  <c r="J43" i="1"/>
  <c r="J34" i="1"/>
  <c r="J35" i="1"/>
  <c r="J36" i="1"/>
  <c r="J37" i="1"/>
  <c r="J25" i="1"/>
  <c r="J26" i="1"/>
  <c r="J27" i="1"/>
  <c r="J28" i="1"/>
  <c r="J29" i="1"/>
  <c r="J30" i="1"/>
  <c r="J13" i="1"/>
  <c r="J14" i="1"/>
  <c r="J15" i="1"/>
  <c r="J16" i="1"/>
  <c r="J17" i="1"/>
  <c r="J18" i="1"/>
  <c r="J19" i="1"/>
  <c r="J20" i="1"/>
  <c r="J21" i="1"/>
  <c r="E57" i="1"/>
  <c r="E58" i="1"/>
  <c r="E59" i="1"/>
  <c r="E60" i="1"/>
  <c r="E61" i="1"/>
  <c r="E62" i="1"/>
  <c r="E63" i="1"/>
  <c r="E49" i="1"/>
  <c r="E50" i="1"/>
  <c r="E51" i="1"/>
  <c r="E52" i="1"/>
  <c r="E53" i="1"/>
  <c r="E43" i="1"/>
  <c r="E44" i="1"/>
  <c r="E45" i="1"/>
  <c r="E36" i="1"/>
  <c r="E37" i="1"/>
  <c r="E38" i="1"/>
  <c r="E39" i="1"/>
  <c r="E26" i="1"/>
  <c r="E27" i="1"/>
  <c r="E28" i="1"/>
  <c r="E29" i="1"/>
  <c r="E30" i="1"/>
  <c r="E31" i="1"/>
  <c r="E32" i="1"/>
  <c r="E13" i="1"/>
  <c r="E14" i="1"/>
  <c r="E15" i="1"/>
  <c r="E16" i="1"/>
  <c r="E17" i="1"/>
  <c r="E18" i="1"/>
  <c r="E19" i="1"/>
  <c r="E20" i="1"/>
  <c r="E21" i="1"/>
  <c r="E22" i="1"/>
  <c r="J38" i="1" l="1"/>
  <c r="J31" i="1"/>
  <c r="J6" i="1"/>
  <c r="J4" i="1"/>
  <c r="J8" i="1" s="1"/>
  <c r="E46" i="1"/>
  <c r="E23" i="1"/>
  <c r="E64" i="1"/>
  <c r="J44" i="1"/>
  <c r="J63" i="1"/>
  <c r="E40" i="1"/>
  <c r="E54" i="1"/>
  <c r="J50" i="1"/>
  <c r="J57" i="1"/>
  <c r="E33" i="1"/>
  <c r="J22" i="1"/>
</calcChain>
</file>

<file path=xl/sharedStrings.xml><?xml version="1.0" encoding="utf-8"?>
<sst xmlns="http://schemas.openxmlformats.org/spreadsheetml/2006/main" count="159" uniqueCount="97">
  <si>
    <t>INFORMACIÓN SOBRE ESTA PLANTILLA</t>
  </si>
  <si>
    <t>Use esta hoja de cálculo de presupuesto mensual personal para realizar un seguimiento de sus ingresos mensuales previstos y reales, así como de sus gastos mensuales previstos y reales.</t>
  </si>
  <si>
    <t>Escriba los gastos realizados divididos en diferentes categorías en las tablas correspondientes.</t>
  </si>
  <si>
    <t>El saldo previsto, el saldo real y la diferencia se calculan automáticamente.</t>
  </si>
  <si>
    <t>Nota: </t>
  </si>
  <si>
    <t>Se facilitan instrucciones adicionales en la columna A de la hoja de cálculo PRESUPUESTO MENSUAL PERSONAL. Este texto se ha ocultado a propósito. Para eliminar el texto, seleccione la columna A y, a continuación, ELIMINAR. Para mostrar el texto, seleccione la columna A y, a continuación, cambie el color de fuente.</t>
  </si>
  <si>
    <t>Para obtener más información sobre las tablas de la hoja de cálculo, presione las teclas MAYÚS y F10 dentro de una tabla, seleccione la opción TABLA y, a continuación, TEXTO ALTERNATIVO.</t>
  </si>
  <si>
    <t>Cree un presupuesto mensual personal en esta hoja de cálculo. Encontrará instrucciones útiles sobre cómo usar esta hoja de cálculo en las celdas de esta columna. Presione la flecha abajo para empezar.</t>
  </si>
  <si>
    <t>El título de esta hoja de cálculo se encuentra en la celda de la derecha. La instrucción siguiente se encuentra en la celda A4.</t>
  </si>
  <si>
    <t>La etiqueta Ingresos mensuales previstos se encuentra en la celda de la derecha. Escriba el Ingreso 1 en la celda E4 y el Ingreso adicional en la E5 para calcular el total de ingresos mensuales en la celda E6. La instrucción siguiente se encuentra en la celda A6.</t>
  </si>
  <si>
    <t>El saldo previsto se calcula automáticamente en la celda J4; el saldo real, en la J6; y la diferencia, en la celda J8. La instrucción siguiente se encuentra en la celda A8.</t>
  </si>
  <si>
    <t>La etiqueta Ingresos mensuales reales se encuentra en la celda de la derecha. Escriba el Ingreso 1 en la celda E8 y el Ingreso adicional en la E9 para calcular el total de ingresos mensuales en la celda E10. La instrucción siguiente se encuentra en la celda A12.</t>
  </si>
  <si>
    <t>Escriba la información en la tabla Alojamiento, empezando por la celda de la derecha y en la tabla Entretenimiento, empezando por la celda G12. La instrucción siguiente se encuentra en la celda A25.</t>
  </si>
  <si>
    <t>Escriba la información en la tabla Transporte, empezando por la celda de la derecha y en la tabla Préstamos, empezando por la celda G24. La instrucción siguiente se encuentra en la celda A35.</t>
  </si>
  <si>
    <t>Escriba la información en la tabla Seguro, empezando por la celda de la derecha y en la tabla Impuestos, empezando por la celda G33. La instrucción siguiente se encuentra en la celda A42.</t>
  </si>
  <si>
    <t>Escriba la información en la tabla Comida, empezando por la celda de la derecha y en la tabla Ahorros, empezando por la celda G40. La instrucción siguiente se encuentra en la celda A48.</t>
  </si>
  <si>
    <t>Escriba la información en la tabla Mascotas, empezando por la celda de la derecha y en la tabla Regalos, empezando por la celda G46. La instrucción siguiente se encuentra en la celda A56.</t>
  </si>
  <si>
    <t>Escriba la información en la tabla Cuidado personal, empezando por la celda de la derecha y en la tabla Legal, empezando por la celda G52. La instrucción siguiente se encuentra en la celda A59.</t>
  </si>
  <si>
    <t>El total de gastos previstos se calcula automáticamente en la celda J59; el total del gasto real, en la J61; y la diferencia total, en la celda J63.</t>
  </si>
  <si>
    <t>PRESUPUESTO MENSUAL PERSONAL</t>
  </si>
  <si>
    <t>INGRESOS MENSUALES PREVISTOS</t>
  </si>
  <si>
    <t>INGRESOS MENSUALES REALES</t>
  </si>
  <si>
    <t>ALOJAMIENTO</t>
  </si>
  <si>
    <t>Teléfono</t>
  </si>
  <si>
    <t>Electricidad</t>
  </si>
  <si>
    <t>Gas</t>
  </si>
  <si>
    <t>Agua y alcantarillado</t>
  </si>
  <si>
    <t>Televisión por cable</t>
  </si>
  <si>
    <t>Mantenimiento o reparaciones</t>
  </si>
  <si>
    <t>Suministros</t>
  </si>
  <si>
    <t>Otros</t>
  </si>
  <si>
    <t>Subtotal</t>
  </si>
  <si>
    <t>TRANSPORTE</t>
  </si>
  <si>
    <t>Pago del vehículo</t>
  </si>
  <si>
    <t>Gastos de taxi o bus</t>
  </si>
  <si>
    <t>Seguro</t>
  </si>
  <si>
    <t>Licencias</t>
  </si>
  <si>
    <t>Combustible</t>
  </si>
  <si>
    <t>Mantenimiento</t>
  </si>
  <si>
    <t>SEGURO</t>
  </si>
  <si>
    <t>Hogar</t>
  </si>
  <si>
    <t>Salud</t>
  </si>
  <si>
    <t>Vida</t>
  </si>
  <si>
    <t>COMIDA</t>
  </si>
  <si>
    <t>Alimentos</t>
  </si>
  <si>
    <t>Restaurantes</t>
  </si>
  <si>
    <t>MASCOTAS</t>
  </si>
  <si>
    <t>Comida</t>
  </si>
  <si>
    <t>Médicos</t>
  </si>
  <si>
    <t>Limpieza</t>
  </si>
  <si>
    <t>Juguetes</t>
  </si>
  <si>
    <t>CUIDADO PERSONAL</t>
  </si>
  <si>
    <t>Pelo y uñas</t>
  </si>
  <si>
    <t>Ropa</t>
  </si>
  <si>
    <t>Tintorería</t>
  </si>
  <si>
    <t>Gimnasio</t>
  </si>
  <si>
    <t>Tasas o cuotas de la organización</t>
  </si>
  <si>
    <t>Ingreso 1</t>
  </si>
  <si>
    <t>Ingresos adicionales</t>
  </si>
  <si>
    <t>Total de ingresos mensuales</t>
  </si>
  <si>
    <t>Costo previsto</t>
  </si>
  <si>
    <t>Costo real</t>
  </si>
  <si>
    <t>Diferencia</t>
  </si>
  <si>
    <t>SALDO PREVISTO 
(ingresos previstos menos gastos)</t>
  </si>
  <si>
    <t>SALDO REAL 
(ingresos reales menos gastos)</t>
  </si>
  <si>
    <t>DIFERENCIA 
(real menos estimado)</t>
  </si>
  <si>
    <t>ENTRETENIMIENTO</t>
  </si>
  <si>
    <t>Noche de salir</t>
  </si>
  <si>
    <t>Plataformas de música</t>
  </si>
  <si>
    <t>Películas</t>
  </si>
  <si>
    <t>Conciertos</t>
  </si>
  <si>
    <t>Eventos deportivos</t>
  </si>
  <si>
    <t>Teatro</t>
  </si>
  <si>
    <t>PRÉSTAMOS</t>
  </si>
  <si>
    <t>Personal</t>
  </si>
  <si>
    <t>Estudiante</t>
  </si>
  <si>
    <t>Tarjeta de crédito</t>
  </si>
  <si>
    <t>IMPUESTOS</t>
  </si>
  <si>
    <t>Federales</t>
  </si>
  <si>
    <t>Estatales</t>
  </si>
  <si>
    <t>Locales</t>
  </si>
  <si>
    <t>AHORROS O INVERSIONES</t>
  </si>
  <si>
    <t>Cuenta de jubilación</t>
  </si>
  <si>
    <t>Cuenta de inversión</t>
  </si>
  <si>
    <t>REGALOS Y DONACIONES</t>
  </si>
  <si>
    <t>Organización benéfica 1</t>
  </si>
  <si>
    <t>Organización benéfica 2</t>
  </si>
  <si>
    <t>Organización benéfica 3</t>
  </si>
  <si>
    <t>LEGAL</t>
  </si>
  <si>
    <t>Abogados</t>
  </si>
  <si>
    <t>Pensión alimenticia</t>
  </si>
  <si>
    <t>Pagos por retención o fallo</t>
  </si>
  <si>
    <t>COSTO PREVISTO TOTAL</t>
  </si>
  <si>
    <t>GASTO REAL TOTAL</t>
  </si>
  <si>
    <t>DIFERENCIA TOTAL</t>
  </si>
  <si>
    <t>Arriendo o Crédito Hipotecario</t>
  </si>
  <si>
    <t>Aseo y ornato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</si>
</sst>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 &quot;€&quot;_-;\-* #,##0\ &quot;€&quot;_-;_-* &quot;-&quot;\ &quot;€&quot;_-;_-@_-"/>
    <numFmt numFmtId="165" formatCode="_-* #,##0.00\ &quot;€&quot;_-;\-* #,##0.00\ &quot;€&quot;_-;_-* &quot;-&quot;??\ &quot;€&quot;_-;_-@_-"/>
    <numFmt numFmtId="166" formatCode="_(* #,##0_);_(* \(#,##0\);_(* &quot;-&quot;_);_(@_)"/>
    <numFmt numFmtId="167" formatCode="_(* #,##0.00_);_(* \(#,##0.00\);_(* &quot;-&quot;??_);_(@_)"/>
    <numFmt numFmtId="168" formatCode="#,##0.00\ &quot;€&quot;"/>
    <numFmt numFmtId="169" formatCode="_ [$$-340A]* #,##0.00_ ;_ [$$-340A]* \-#,##0.00_ ;_ [$$-340A]* &quot;-&quot;??_ ;_ @_ "/>
    <numFmt numFmtId="170" formatCode="_ [$$-340A]* #,##0_ ;_ [$$-340A]* \-#,##0_ ;_ [$$-340A]* &quot;-&quot;??_ ;_ @_ "/>
  </numFmts>
  <fonts count="25" x14ac:knownFonts="1">
    <font>
      <sz val="10"/>
      <color theme="1" tint="0.24994659260841701"/>
      <name val="Calibri"/>
      <family val="2"/>
      <scheme val="minor"/>
    </font>
    <font>
      <sz val="11"/>
      <color theme="1"/>
      <name val="Calibri"/>
      <family val="2"/>
      <scheme val="minor"/>
    </font>
    <font>
      <sz val="11"/>
      <color theme="1"/>
      <name val="Calibri"/>
      <family val="2"/>
      <scheme val="minor"/>
    </font>
    <font>
      <sz val="10"/>
      <color theme="1" tint="0.24994659260841701"/>
      <name val="Century Gothic"/>
      <family val="2"/>
      <scheme val="major"/>
    </font>
    <font>
      <b/>
      <sz val="10"/>
      <color theme="1" tint="0.24994659260841701"/>
      <name val="Century Gothic"/>
      <family val="2"/>
      <scheme val="major"/>
    </font>
    <font>
      <sz val="22"/>
      <color theme="3" tint="0.24994659260841701"/>
      <name val="Century Gothic"/>
      <family val="2"/>
      <scheme val="major"/>
    </font>
    <font>
      <sz val="11"/>
      <color theme="0"/>
      <name val="Calibri"/>
      <family val="2"/>
      <scheme val="minor"/>
    </font>
    <font>
      <sz val="11"/>
      <color theme="1" tint="0.24994659260841701"/>
      <name val="Calibri"/>
      <family val="2"/>
      <scheme val="minor"/>
    </font>
    <font>
      <b/>
      <sz val="11"/>
      <color theme="1" tint="0.24994659260841701"/>
      <name val="Calibri"/>
      <family val="2"/>
      <scheme val="minor"/>
    </font>
    <font>
      <b/>
      <sz val="16"/>
      <color theme="1" tint="0.24994659260841701"/>
      <name val="Century Gothic"/>
      <family val="2"/>
      <scheme val="major"/>
    </font>
    <font>
      <sz val="10"/>
      <color theme="0"/>
      <name val="Calibri"/>
      <family val="2"/>
      <scheme val="minor"/>
    </font>
    <font>
      <sz val="10"/>
      <color theme="1" tint="0.24994659260841701"/>
      <name val="Calibri"/>
      <family val="2"/>
      <scheme val="minor"/>
    </font>
    <font>
      <sz val="18"/>
      <color theme="3"/>
      <name val="Century Gothic"/>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s>
  <fills count="35">
    <fill>
      <patternFill patternType="none"/>
    </fill>
    <fill>
      <patternFill patternType="gray125"/>
    </fill>
    <fill>
      <patternFill patternType="solid">
        <fgColor theme="0" tint="-0.14996795556505021"/>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24994659260841701"/>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0" fontId="5" fillId="0" borderId="7" applyNumberFormat="0" applyFill="0" applyAlignment="0" applyProtection="0"/>
    <xf numFmtId="0" fontId="3" fillId="0" borderId="8" applyNumberFormat="0" applyFill="0" applyBorder="0" applyAlignment="0" applyProtection="0"/>
    <xf numFmtId="0" fontId="4" fillId="0" borderId="9" applyNumberForma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11"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6"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6"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28">
    <xf numFmtId="0" fontId="0" fillId="0" borderId="0" xfId="0"/>
    <xf numFmtId="0" fontId="5" fillId="0" borderId="7" xfId="1"/>
    <xf numFmtId="0" fontId="2" fillId="0" borderId="0" xfId="0" applyFont="1"/>
    <xf numFmtId="0" fontId="3" fillId="0" borderId="0" xfId="0" applyFont="1"/>
    <xf numFmtId="0" fontId="7" fillId="0" borderId="0" xfId="0" applyFont="1" applyAlignment="1">
      <alignment vertical="center" wrapText="1"/>
    </xf>
    <xf numFmtId="0" fontId="8" fillId="0" borderId="0" xfId="0" applyFont="1" applyAlignment="1">
      <alignment vertical="center" wrapText="1"/>
    </xf>
    <xf numFmtId="0" fontId="6" fillId="0" borderId="0" xfId="0" applyFont="1"/>
    <xf numFmtId="0" fontId="10" fillId="0" borderId="0" xfId="0" applyFont="1"/>
    <xf numFmtId="0" fontId="9" fillId="3" borderId="0" xfId="2" applyFont="1" applyFill="1" applyBorder="1" applyAlignment="1">
      <alignment horizontal="center" vertical="center"/>
    </xf>
    <xf numFmtId="0" fontId="0" fillId="0" borderId="0" xfId="0" applyAlignment="1">
      <alignment vertical="center"/>
    </xf>
    <xf numFmtId="0" fontId="0" fillId="0" borderId="0" xfId="0" applyAlignment="1">
      <alignment horizontal="center"/>
    </xf>
    <xf numFmtId="168" fontId="0" fillId="0" borderId="0" xfId="0" applyNumberFormat="1"/>
    <xf numFmtId="169" fontId="0" fillId="0" borderId="0" xfId="0" applyNumberFormat="1"/>
    <xf numFmtId="170" fontId="3" fillId="0" borderId="2" xfId="7" applyNumberFormat="1" applyFont="1" applyBorder="1"/>
    <xf numFmtId="170" fontId="3" fillId="0" borderId="3" xfId="7" applyNumberFormat="1" applyFont="1" applyBorder="1"/>
    <xf numFmtId="170" fontId="4" fillId="2" borderId="4" xfId="7" applyNumberFormat="1" applyFont="1" applyFill="1" applyBorder="1"/>
    <xf numFmtId="170" fontId="3" fillId="0" borderId="0" xfId="0" applyNumberFormat="1" applyFont="1"/>
    <xf numFmtId="170" fontId="0" fillId="0" borderId="0" xfId="0" applyNumberFormat="1"/>
    <xf numFmtId="170" fontId="0" fillId="0" borderId="0" xfId="0" applyNumberFormat="1" applyAlignment="1">
      <alignment horizontal="center"/>
    </xf>
    <xf numFmtId="0" fontId="4" fillId="0" borderId="1" xfId="3" applyBorder="1" applyAlignment="1">
      <alignment horizontal="left" vertical="center"/>
    </xf>
    <xf numFmtId="170" fontId="4" fillId="2" borderId="1" xfId="0" applyNumberFormat="1" applyFont="1" applyFill="1" applyBorder="1" applyAlignment="1">
      <alignment vertical="center"/>
    </xf>
    <xf numFmtId="0" fontId="3" fillId="0" borderId="5" xfId="2" applyBorder="1" applyAlignment="1">
      <alignment vertical="center"/>
    </xf>
    <xf numFmtId="0" fontId="3" fillId="0" borderId="6" xfId="2" applyBorder="1" applyAlignment="1">
      <alignment vertical="center"/>
    </xf>
    <xf numFmtId="0" fontId="3" fillId="0" borderId="2" xfId="2" applyBorder="1" applyAlignment="1">
      <alignment vertical="center" wrapText="1"/>
    </xf>
    <xf numFmtId="0" fontId="3" fillId="0" borderId="3" xfId="2" applyBorder="1" applyAlignment="1">
      <alignment vertical="center" wrapText="1"/>
    </xf>
    <xf numFmtId="0" fontId="3" fillId="0" borderId="4" xfId="2" applyBorder="1" applyAlignment="1">
      <alignment vertical="center" wrapText="1"/>
    </xf>
    <xf numFmtId="0" fontId="3" fillId="0" borderId="1" xfId="2" applyBorder="1" applyAlignment="1">
      <alignment horizontal="left" vertical="center" wrapText="1"/>
    </xf>
    <xf numFmtId="0" fontId="3" fillId="0" borderId="1" xfId="2" applyBorder="1" applyAlignment="1">
      <alignment horizontal="left" vertical="center"/>
    </xf>
  </cellXfs>
  <cellStyles count="47">
    <cellStyle name="20% - Énfasis1" xfId="24" builtinId="30" customBuiltin="1"/>
    <cellStyle name="20% - Énfasis2" xfId="28" builtinId="34" customBuiltin="1"/>
    <cellStyle name="20% - Énfasis3" xfId="32" builtinId="38" customBuiltin="1"/>
    <cellStyle name="20% - Énfasis4" xfId="36" builtinId="42" customBuiltin="1"/>
    <cellStyle name="20% - Énfasis5" xfId="40" builtinId="46" customBuiltin="1"/>
    <cellStyle name="20% - Énfasis6" xfId="44" builtinId="50" customBuiltin="1"/>
    <cellStyle name="40% - Énfasis1" xfId="25" builtinId="31" customBuiltin="1"/>
    <cellStyle name="40% - Énfasis2" xfId="29" builtinId="35" customBuiltin="1"/>
    <cellStyle name="40% - Énfasis3" xfId="33" builtinId="39" customBuiltin="1"/>
    <cellStyle name="40% - Énfasis4" xfId="37" builtinId="43" customBuiltin="1"/>
    <cellStyle name="40% - Énfasis5" xfId="41" builtinId="47" customBuiltin="1"/>
    <cellStyle name="40% - Énfasis6" xfId="45" builtinId="51" customBuiltin="1"/>
    <cellStyle name="60% - Énfasis1" xfId="26"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o" xfId="11" builtinId="26" customBuiltin="1"/>
    <cellStyle name="Cálculo" xfId="16" builtinId="22" customBuiltin="1"/>
    <cellStyle name="Celda de comprobación" xfId="18" builtinId="23" customBuiltin="1"/>
    <cellStyle name="Celda vinculada" xfId="17" builtinId="24" customBuiltin="1"/>
    <cellStyle name="Encabezado 1" xfId="1" builtinId="16" customBuiltin="1"/>
    <cellStyle name="Encabezado 4" xfId="10" builtinId="19" customBuiltin="1"/>
    <cellStyle name="Énfasis1" xfId="23"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4" builtinId="20" customBuiltin="1"/>
    <cellStyle name="Incorrecto" xfId="12" builtinId="27" customBuiltin="1"/>
    <cellStyle name="Millares" xfId="4" builtinId="3" customBuiltin="1"/>
    <cellStyle name="Millares [0]" xfId="5" builtinId="6" customBuiltin="1"/>
    <cellStyle name="Moneda" xfId="6" builtinId="4" customBuiltin="1"/>
    <cellStyle name="Moneda [0]" xfId="7" builtinId="7" customBuiltin="1"/>
    <cellStyle name="Neutral" xfId="13" builtinId="28" customBuiltin="1"/>
    <cellStyle name="Normal" xfId="0" builtinId="0" customBuiltin="1"/>
    <cellStyle name="Notas" xfId="20" builtinId="10" customBuiltin="1"/>
    <cellStyle name="Porcentaje" xfId="8" builtinId="5" customBuiltin="1"/>
    <cellStyle name="Salida" xfId="15" builtinId="21" customBuiltin="1"/>
    <cellStyle name="Texto de advertencia" xfId="19" builtinId="11" customBuiltin="1"/>
    <cellStyle name="Texto explicativo" xfId="21" builtinId="53" customBuiltin="1"/>
    <cellStyle name="Título" xfId="9" builtinId="15" customBuiltin="1"/>
    <cellStyle name="Título 2" xfId="2" builtinId="17" customBuiltin="1"/>
    <cellStyle name="Título 3" xfId="3" builtinId="18" customBuiltin="1"/>
    <cellStyle name="Total" xfId="22" builtinId="25" customBuiltin="1"/>
  </cellStyles>
  <dxfs count="81">
    <dxf>
      <numFmt numFmtId="170" formatCode="_ [$$-340A]* #,##0_ ;_ [$$-340A]* \-#,##0_ ;_ [$$-340A]* &quot;-&quot;??_ ;_ @_ "/>
    </dxf>
    <dxf>
      <numFmt numFmtId="170" formatCode="_ [$$-340A]* #,##0_ ;_ [$$-340A]* \-#,##0_ ;_ [$$-340A]* &quot;-&quot;??_ ;_ @_ "/>
    </dxf>
    <dxf>
      <numFmt numFmtId="168" formatCode="#,##0.00\ &quot;€&quot;"/>
    </dxf>
    <dxf>
      <numFmt numFmtId="168" formatCode="#,##0.00\ &quot;€&quot;"/>
    </dxf>
    <dxf>
      <numFmt numFmtId="168" formatCode="#,##0.00\ &quot;€&quot;"/>
    </dxf>
    <dxf>
      <numFmt numFmtId="168" formatCode="#,##0.00\ &quot;€&quot;"/>
    </dxf>
    <dxf>
      <numFmt numFmtId="170" formatCode="_ [$$-340A]* #,##0_ ;_ [$$-340A]* \-#,##0_ ;_ [$$-340A]* &quot;-&quot;??_ ;_ @_ "/>
    </dxf>
    <dxf>
      <numFmt numFmtId="170" formatCode="_ [$$-340A]* #,##0_ ;_ [$$-340A]* \-#,##0_ ;_ [$$-340A]* &quot;-&quot;??_ ;_ @_ "/>
    </dxf>
    <dxf>
      <numFmt numFmtId="168" formatCode="#,##0.00\ &quot;€&quot;"/>
    </dxf>
    <dxf>
      <numFmt numFmtId="168" formatCode="#,##0.00\ &quot;€&quot;"/>
    </dxf>
    <dxf>
      <numFmt numFmtId="168" formatCode="#,##0.00\ &quot;€&quot;"/>
    </dxf>
    <dxf>
      <numFmt numFmtId="168" formatCode="#,##0.00\ &quot;€&quot;"/>
    </dxf>
    <dxf>
      <numFmt numFmtId="170" formatCode="_ [$$-340A]* #,##0_ ;_ [$$-340A]* \-#,##0_ ;_ [$$-340A]* &quot;-&quot;??_ ;_ @_ "/>
    </dxf>
    <dxf>
      <numFmt numFmtId="170" formatCode="_ [$$-340A]* #,##0_ ;_ [$$-340A]* \-#,##0_ ;_ [$$-340A]* &quot;-&quot;??_ ;_ @_ "/>
    </dxf>
    <dxf>
      <numFmt numFmtId="168" formatCode="#,##0.00\ &quot;€&quot;"/>
    </dxf>
    <dxf>
      <numFmt numFmtId="168" formatCode="#,##0.00\ &quot;€&quot;"/>
    </dxf>
    <dxf>
      <numFmt numFmtId="168" formatCode="#,##0.00\ &quot;€&quot;"/>
    </dxf>
    <dxf>
      <numFmt numFmtId="168" formatCode="#,##0.00\ &quot;€&quot;"/>
    </dxf>
    <dxf>
      <numFmt numFmtId="170" formatCode="_ [$$-340A]* #,##0_ ;_ [$$-340A]* \-#,##0_ ;_ [$$-340A]* &quot;-&quot;??_ ;_ @_ "/>
    </dxf>
    <dxf>
      <numFmt numFmtId="170" formatCode="_ [$$-340A]* #,##0_ ;_ [$$-340A]* \-#,##0_ ;_ [$$-340A]* &quot;-&quot;??_ ;_ @_ "/>
    </dxf>
    <dxf>
      <numFmt numFmtId="168" formatCode="#,##0.00\ &quot;€&quot;"/>
    </dxf>
    <dxf>
      <numFmt numFmtId="168" formatCode="#,##0.00\ &quot;€&quot;"/>
    </dxf>
    <dxf>
      <numFmt numFmtId="168" formatCode="#,##0.00\ &quot;€&quot;"/>
    </dxf>
    <dxf>
      <numFmt numFmtId="168" formatCode="#,##0.00\ &quot;€&quot;"/>
    </dxf>
    <dxf>
      <numFmt numFmtId="170" formatCode="_ [$$-340A]* #,##0_ ;_ [$$-340A]* \-#,##0_ ;_ [$$-340A]* &quot;-&quot;??_ ;_ @_ "/>
    </dxf>
    <dxf>
      <numFmt numFmtId="170" formatCode="_ [$$-340A]* #,##0_ ;_ [$$-340A]* \-#,##0_ ;_ [$$-340A]* &quot;-&quot;??_ ;_ @_ "/>
    </dxf>
    <dxf>
      <numFmt numFmtId="168" formatCode="#,##0.00\ &quot;€&quot;"/>
    </dxf>
    <dxf>
      <numFmt numFmtId="168" formatCode="#,##0.00\ &quot;€&quot;"/>
    </dxf>
    <dxf>
      <numFmt numFmtId="168" formatCode="#,##0.00\ &quot;€&quot;"/>
    </dxf>
    <dxf>
      <numFmt numFmtId="168" formatCode="#,##0.00\ &quot;€&quot;"/>
    </dxf>
    <dxf>
      <numFmt numFmtId="170" formatCode="_ [$$-340A]* #,##0_ ;_ [$$-340A]* \-#,##0_ ;_ [$$-340A]* &quot;-&quot;??_ ;_ @_ "/>
    </dxf>
    <dxf>
      <numFmt numFmtId="170" formatCode="_ [$$-340A]* #,##0_ ;_ [$$-340A]* \-#,##0_ ;_ [$$-340A]* &quot;-&quot;??_ ;_ @_ "/>
    </dxf>
    <dxf>
      <numFmt numFmtId="168" formatCode="#,##0.00\ &quot;€&quot;"/>
    </dxf>
    <dxf>
      <numFmt numFmtId="168" formatCode="#,##0.00\ &quot;€&quot;"/>
    </dxf>
    <dxf>
      <numFmt numFmtId="168" formatCode="#,##0.00\ &quot;€&quot;"/>
    </dxf>
    <dxf>
      <numFmt numFmtId="168" formatCode="#,##0.00\ &quot;€&quot;"/>
    </dxf>
    <dxf>
      <numFmt numFmtId="170" formatCode="_ [$$-340A]* #,##0_ ;_ [$$-340A]* \-#,##0_ ;_ [$$-340A]* &quot;-&quot;??_ ;_ @_ "/>
    </dxf>
    <dxf>
      <numFmt numFmtId="170" formatCode="_ [$$-340A]* #,##0_ ;_ [$$-340A]* \-#,##0_ ;_ [$$-340A]* &quot;-&quot;??_ ;_ @_ "/>
    </dxf>
    <dxf>
      <numFmt numFmtId="168" formatCode="#,##0.00\ &quot;€&quot;"/>
    </dxf>
    <dxf>
      <numFmt numFmtId="168" formatCode="#,##0.00\ &quot;€&quot;"/>
    </dxf>
    <dxf>
      <numFmt numFmtId="168" formatCode="#,##0.00\ &quot;€&quot;"/>
    </dxf>
    <dxf>
      <numFmt numFmtId="168" formatCode="#,##0.00\ &quot;€&quot;"/>
    </dxf>
    <dxf>
      <numFmt numFmtId="170" formatCode="_ [$$-340A]* #,##0_ ;_ [$$-340A]* \-#,##0_ ;_ [$$-340A]* &quot;-&quot;??_ ;_ @_ "/>
    </dxf>
    <dxf>
      <numFmt numFmtId="170" formatCode="_ [$$-340A]* #,##0_ ;_ [$$-340A]* \-#,##0_ ;_ [$$-340A]* &quot;-&quot;??_ ;_ @_ "/>
    </dxf>
    <dxf>
      <numFmt numFmtId="168" formatCode="#,##0.00\ &quot;€&quot;"/>
    </dxf>
    <dxf>
      <numFmt numFmtId="168" formatCode="#,##0.00\ &quot;€&quot;"/>
    </dxf>
    <dxf>
      <numFmt numFmtId="168" formatCode="#,##0.00\ &quot;€&quot;"/>
    </dxf>
    <dxf>
      <numFmt numFmtId="168" formatCode="#,##0.00\ &quot;€&quot;"/>
    </dxf>
    <dxf>
      <numFmt numFmtId="170" formatCode="_ [$$-340A]* #,##0_ ;_ [$$-340A]* \-#,##0_ ;_ [$$-340A]* &quot;-&quot;??_ ;_ @_ "/>
    </dxf>
    <dxf>
      <numFmt numFmtId="170" formatCode="_ [$$-340A]* #,##0_ ;_ [$$-340A]* \-#,##0_ ;_ [$$-340A]* &quot;-&quot;??_ ;_ @_ "/>
    </dxf>
    <dxf>
      <numFmt numFmtId="168" formatCode="#,##0.00\ &quot;€&quot;"/>
    </dxf>
    <dxf>
      <numFmt numFmtId="168" formatCode="#,##0.00\ &quot;€&quot;"/>
    </dxf>
    <dxf>
      <numFmt numFmtId="168" formatCode="#,##0.00\ &quot;€&quot;"/>
    </dxf>
    <dxf>
      <numFmt numFmtId="168" formatCode="#,##0.00\ &quot;€&quot;"/>
    </dxf>
    <dxf>
      <numFmt numFmtId="170" formatCode="_ [$$-340A]* #,##0_ ;_ [$$-340A]* \-#,##0_ ;_ [$$-340A]* &quot;-&quot;??_ ;_ @_ "/>
    </dxf>
    <dxf>
      <numFmt numFmtId="170" formatCode="_ [$$-340A]* #,##0_ ;_ [$$-340A]* \-#,##0_ ;_ [$$-340A]* &quot;-&quot;??_ ;_ @_ "/>
    </dxf>
    <dxf>
      <numFmt numFmtId="168" formatCode="#,##0.00\ &quot;€&quot;"/>
    </dxf>
    <dxf>
      <numFmt numFmtId="168" formatCode="#,##0.00\ &quot;€&quot;"/>
    </dxf>
    <dxf>
      <numFmt numFmtId="168" formatCode="#,##0.00\ &quot;€&quot;"/>
    </dxf>
    <dxf>
      <numFmt numFmtId="168" formatCode="#,##0.00\ &quot;€&quot;"/>
    </dxf>
    <dxf>
      <numFmt numFmtId="170" formatCode="_ [$$-340A]* #,##0_ ;_ [$$-340A]* \-#,##0_ ;_ [$$-340A]* &quot;-&quot;??_ ;_ @_ "/>
    </dxf>
    <dxf>
      <numFmt numFmtId="170" formatCode="_ [$$-340A]* #,##0_ ;_ [$$-340A]* \-#,##0_ ;_ [$$-340A]* &quot;-&quot;??_ ;_ @_ "/>
    </dxf>
    <dxf>
      <numFmt numFmtId="168" formatCode="#,##0.00\ &quot;€&quot;"/>
    </dxf>
    <dxf>
      <numFmt numFmtId="168" formatCode="#,##0.00\ &quot;€&quot;"/>
    </dxf>
    <dxf>
      <numFmt numFmtId="168" formatCode="#,##0.00\ &quot;€&quot;"/>
    </dxf>
    <dxf>
      <numFmt numFmtId="168" formatCode="#,##0.00\ &quot;€&quot;"/>
    </dxf>
    <dxf>
      <numFmt numFmtId="170" formatCode="_ [$$-340A]* #,##0_ ;_ [$$-340A]* \-#,##0_ ;_ [$$-340A]* &quot;-&quot;??_ ;_ @_ "/>
    </dxf>
    <dxf>
      <numFmt numFmtId="170" formatCode="_ [$$-340A]* #,##0_ ;_ [$$-340A]* \-#,##0_ ;_ [$$-340A]* &quot;-&quot;??_ ;_ @_ "/>
    </dxf>
    <dxf>
      <numFmt numFmtId="168" formatCode="#,##0.00\ &quot;€&quot;"/>
    </dxf>
    <dxf>
      <numFmt numFmtId="169" formatCode="_ [$$-340A]* #,##0.00_ ;_ [$$-340A]* \-#,##0.00_ ;_ [$$-340A]* &quot;-&quot;??_ ;_ @_ "/>
    </dxf>
    <dxf>
      <numFmt numFmtId="168" formatCode="#,##0.00\ &quot;€&quot;"/>
    </dxf>
    <dxf>
      <numFmt numFmtId="169" formatCode="_ [$$-340A]* #,##0.00_ ;_ [$$-340A]* \-#,##0.00_ ;_ [$$-340A]* &quot;-&quot;??_ ;_ @_ "/>
    </dxf>
    <dxf>
      <font>
        <color rgb="FFC00000"/>
      </font>
    </dxf>
    <dxf>
      <font>
        <color rgb="FFC00000"/>
      </font>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val="0"/>
        <i val="0"/>
        <color theme="1"/>
      </font>
    </dxf>
    <dxf>
      <font>
        <b/>
        <color theme="1"/>
      </font>
      <border>
        <top style="double">
          <color theme="4"/>
        </top>
      </border>
    </dxf>
    <dxf>
      <font>
        <b/>
        <color theme="0"/>
      </font>
      <fill>
        <patternFill patternType="solid">
          <fgColor theme="4" tint="-0.499984740745262"/>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StyleLight9" defaultPivotStyle="PivotStyleLight16">
    <tableStyle name="Presupuesto personal mensual" pivot="0" count="7" xr9:uid="{DF2684C2-C435-47FA-9646-E632C3AE8948}">
      <tableStyleElement type="wholeTable" dxfId="80"/>
      <tableStyleElement type="headerRow" dxfId="79"/>
      <tableStyleElement type="totalRow" dxfId="78"/>
      <tableStyleElement type="firstColumn" dxfId="77"/>
      <tableStyleElement type="lastColumn" dxfId="76"/>
      <tableStyleElement type="firstRowStripe" dxfId="75"/>
      <tableStyleElement type="firstColumnStripe" dxfId="7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lojamiento" displayName="Alojamiento" ref="B12:E23" totalsRowCount="1">
  <autoFilter ref="B12:E22" xr:uid="{00000000-0009-0000-0100-000001000000}">
    <filterColumn colId="0" hiddenButton="1"/>
    <filterColumn colId="1" hiddenButton="1"/>
    <filterColumn colId="2" hiddenButton="1"/>
    <filterColumn colId="3" hiddenButton="1"/>
  </autoFilter>
  <tableColumns count="4">
    <tableColumn id="1" xr3:uid="{00000000-0010-0000-0000-000001000000}" name="ALOJAMIENTO" totalsRowLabel="Subtotal"/>
    <tableColumn id="2" xr3:uid="{00000000-0010-0000-0000-000002000000}" name="Costo previsto" dataDxfId="71" totalsRowDxfId="70"/>
    <tableColumn id="3" xr3:uid="{00000000-0010-0000-0000-000003000000}" name="Costo real" dataDxfId="69" totalsRowDxfId="68"/>
    <tableColumn id="4" xr3:uid="{00000000-0010-0000-0000-000004000000}" name="Diferencia" totalsRowFunction="sum" dataDxfId="67" totalsRowDxfId="66">
      <calculatedColumnFormula>Alojamiento[[#This Row],[Costo previsto]]-Alojamiento[[#This Row],[Costo real]]</calculatedColumnFormula>
    </tableColumn>
  </tableColumns>
  <tableStyleInfo name="Presupuesto personal mensual" showFirstColumn="1" showLastColumn="1" showRowStripes="0" showColumnStripes="0"/>
  <extLst>
    <ext xmlns:x14="http://schemas.microsoft.com/office/spreadsheetml/2009/9/main" uri="{504A1905-F514-4f6f-8877-14C23A59335A}">
      <x14:table altTextSummary="Escriba los costos de alojamiento reales y proyectados en esta tabla. La diferencia se calcula de manera automática."/>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Mascotas" displayName="Mascotas" ref="B48:E54" totalsRowCount="1">
  <autoFilter ref="B48:E53" xr:uid="{00000000-0009-0000-0100-00000A000000}">
    <filterColumn colId="0" hiddenButton="1"/>
    <filterColumn colId="1" hiddenButton="1"/>
    <filterColumn colId="2" hiddenButton="1"/>
    <filterColumn colId="3" hiddenButton="1"/>
  </autoFilter>
  <tableColumns count="4">
    <tableColumn id="1" xr3:uid="{00000000-0010-0000-0900-000001000000}" name="MASCOTAS" totalsRowLabel="Subtotal"/>
    <tableColumn id="2" xr3:uid="{00000000-0010-0000-0900-000002000000}" name="Costo previsto" dataDxfId="17" totalsRowDxfId="16"/>
    <tableColumn id="3" xr3:uid="{00000000-0010-0000-0900-000003000000}" name="Costo real" dataDxfId="15" totalsRowDxfId="14"/>
    <tableColumn id="4" xr3:uid="{00000000-0010-0000-0900-000004000000}" name="Diferencia" totalsRowFunction="sum" dataDxfId="13" totalsRowDxfId="12">
      <calculatedColumnFormula>Mascotas[[#This Row],[Costo previsto]]-Mascotas[[#This Row],[Costo real]]</calculatedColumnFormula>
    </tableColumn>
  </tableColumns>
  <tableStyleInfo name="Presupuesto personal mensual" showFirstColumn="1" showLastColumn="1" showRowStripes="0" showColumnStripes="0"/>
  <extLst>
    <ext xmlns:x14="http://schemas.microsoft.com/office/spreadsheetml/2009/9/main" uri="{504A1905-F514-4f6f-8877-14C23A59335A}">
      <x14:table altTextSummary="Escriba los costos en mascotas reales y proyectados en esta tabla. La diferencia se calcula de manera automática."/>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Legal" displayName="Legal" ref="G52:J57" totalsRowCount="1" headerRowCellStyle="Normal">
  <autoFilter ref="G52:J56" xr:uid="{00000000-0009-0000-0100-00000B000000}">
    <filterColumn colId="0" hiddenButton="1"/>
    <filterColumn colId="1" hiddenButton="1"/>
    <filterColumn colId="2" hiddenButton="1"/>
    <filterColumn colId="3" hiddenButton="1"/>
  </autoFilter>
  <tableColumns count="4">
    <tableColumn id="1" xr3:uid="{00000000-0010-0000-0A00-000001000000}" name="LEGAL" totalsRowLabel="Subtotal"/>
    <tableColumn id="2" xr3:uid="{00000000-0010-0000-0A00-000002000000}" name="Costo previsto" dataDxfId="11" totalsRowDxfId="10"/>
    <tableColumn id="3" xr3:uid="{00000000-0010-0000-0A00-000003000000}" name="Costo real" dataDxfId="9" totalsRowDxfId="8"/>
    <tableColumn id="4" xr3:uid="{00000000-0010-0000-0A00-000004000000}" name="Diferencia" totalsRowFunction="sum" dataDxfId="7" totalsRowDxfId="6">
      <calculatedColumnFormula>Legal[[#This Row],[Costo previsto]]-Legal[[#This Row],[Costo real]]</calculatedColumnFormula>
    </tableColumn>
  </tableColumns>
  <tableStyleInfo name="Presupuesto personal mensual" showFirstColumn="1" showLastColumn="1" showRowStripes="0" showColumnStripes="0"/>
  <extLst>
    <ext xmlns:x14="http://schemas.microsoft.com/office/spreadsheetml/2009/9/main" uri="{504A1905-F514-4f6f-8877-14C23A59335A}">
      <x14:table altTextSummary="Escriba los costos legales reales y proyectados en esta tabla. La diferencia se calcula de manera automática."/>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CuidadoPersonal" displayName="CuidadoPersonal" ref="B56:E64" totalsRowCount="1">
  <autoFilter ref="B56:E63" xr:uid="{00000000-0009-0000-0100-00000C000000}">
    <filterColumn colId="0" hiddenButton="1"/>
    <filterColumn colId="1" hiddenButton="1"/>
    <filterColumn colId="2" hiddenButton="1"/>
    <filterColumn colId="3" hiddenButton="1"/>
  </autoFilter>
  <tableColumns count="4">
    <tableColumn id="1" xr3:uid="{00000000-0010-0000-0B00-000001000000}" name="CUIDADO PERSONAL" totalsRowLabel="Subtotal"/>
    <tableColumn id="2" xr3:uid="{00000000-0010-0000-0B00-000002000000}" name="Costo previsto" dataDxfId="5" totalsRowDxfId="4"/>
    <tableColumn id="3" xr3:uid="{00000000-0010-0000-0B00-000003000000}" name="Costo real" dataDxfId="3" totalsRowDxfId="2"/>
    <tableColumn id="4" xr3:uid="{00000000-0010-0000-0B00-000004000000}" name="Diferencia" totalsRowFunction="sum" dataDxfId="1" totalsRowDxfId="0">
      <calculatedColumnFormula>CuidadoPersonal[[#This Row],[Costo previsto]]-CuidadoPersonal[[#This Row],[Costo real]]</calculatedColumnFormula>
    </tableColumn>
  </tableColumns>
  <tableStyleInfo name="Presupuesto personal mensual" showFirstColumn="1" showLastColumn="1" showRowStripes="0" showColumnStripes="0"/>
  <extLst>
    <ext xmlns:x14="http://schemas.microsoft.com/office/spreadsheetml/2009/9/main" uri="{504A1905-F514-4f6f-8877-14C23A59335A}">
      <x14:table altTextSummary="Escriba los costos de cuidado personal reales y proyectados en esta tabla. La diferencia se calcula de manera automática."/>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ntretenimiento" displayName="Entretenimiento" ref="G12:J22" totalsRowCount="1" headerRowCellStyle="Normal">
  <autoFilter ref="G12:J21" xr:uid="{00000000-0009-0000-0100-000002000000}">
    <filterColumn colId="0" hiddenButton="1"/>
    <filterColumn colId="1" hiddenButton="1"/>
    <filterColumn colId="2" hiddenButton="1"/>
    <filterColumn colId="3" hiddenButton="1"/>
  </autoFilter>
  <tableColumns count="4">
    <tableColumn id="1" xr3:uid="{00000000-0010-0000-0100-000001000000}" name="ENTRETENIMIENTO" totalsRowLabel="Subtotal"/>
    <tableColumn id="2" xr3:uid="{00000000-0010-0000-0100-000002000000}" name="Costo previsto" dataDxfId="65" totalsRowDxfId="64"/>
    <tableColumn id="3" xr3:uid="{00000000-0010-0000-0100-000003000000}" name="Costo real" dataDxfId="63" totalsRowDxfId="62"/>
    <tableColumn id="4" xr3:uid="{00000000-0010-0000-0100-000004000000}" name="Diferencia" totalsRowFunction="sum" dataDxfId="61" totalsRowDxfId="60">
      <calculatedColumnFormula>Entretenimiento[[#This Row],[Costo previsto]]-Entretenimiento[[#This Row],[Costo real]]</calculatedColumnFormula>
    </tableColumn>
  </tableColumns>
  <tableStyleInfo name="Presupuesto personal mensual" showFirstColumn="0" showLastColumn="1" showRowStripes="0" showColumnStripes="0"/>
  <extLst>
    <ext xmlns:x14="http://schemas.microsoft.com/office/spreadsheetml/2009/9/main" uri="{504A1905-F514-4f6f-8877-14C23A59335A}">
      <x14:table altTextSummary="Escriba los costos de entretenimiento reales y proyectados en esta tabla. La diferencia se calcula de manera automática."/>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réstamos" displayName="Préstamos" ref="G24:J31" totalsRowCount="1">
  <autoFilter ref="G24:J30" xr:uid="{00000000-0009-0000-0100-000003000000}">
    <filterColumn colId="0" hiddenButton="1"/>
    <filterColumn colId="1" hiddenButton="1"/>
    <filterColumn colId="2" hiddenButton="1"/>
    <filterColumn colId="3" hiddenButton="1"/>
  </autoFilter>
  <tableColumns count="4">
    <tableColumn id="1" xr3:uid="{00000000-0010-0000-0200-000001000000}" name="PRÉSTAMOS" totalsRowLabel="Subtotal"/>
    <tableColumn id="2" xr3:uid="{00000000-0010-0000-0200-000002000000}" name="Costo previsto" dataDxfId="59" totalsRowDxfId="58"/>
    <tableColumn id="3" xr3:uid="{00000000-0010-0000-0200-000003000000}" name="Costo real" dataDxfId="57" totalsRowDxfId="56"/>
    <tableColumn id="4" xr3:uid="{00000000-0010-0000-0200-000004000000}" name="Diferencia" totalsRowFunction="sum" dataDxfId="55" totalsRowDxfId="54">
      <calculatedColumnFormula>Préstamos[[#This Row],[Costo previsto]]-Préstamos[[#This Row],[Costo real]]</calculatedColumnFormula>
    </tableColumn>
  </tableColumns>
  <tableStyleInfo name="Presupuesto personal mensual" showFirstColumn="1" showLastColumn="1" showRowStripes="0" showColumnStripes="0"/>
  <extLst>
    <ext xmlns:x14="http://schemas.microsoft.com/office/spreadsheetml/2009/9/main" uri="{504A1905-F514-4f6f-8877-14C23A59335A}">
      <x14:table altTextSummary="Escriba los costos de préstamo reales y proyectados en esta tabla. La diferencia se calcula de manera automática."/>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ransporte" displayName="Transporte" ref="B25:E33" totalsRowCount="1" headerRowCellStyle="Normal">
  <autoFilter ref="B25:E32" xr:uid="{00000000-0009-0000-0100-000004000000}">
    <filterColumn colId="0" hiddenButton="1"/>
    <filterColumn colId="1" hiddenButton="1"/>
    <filterColumn colId="2" hiddenButton="1"/>
    <filterColumn colId="3" hiddenButton="1"/>
  </autoFilter>
  <tableColumns count="4">
    <tableColumn id="1" xr3:uid="{00000000-0010-0000-0300-000001000000}" name="TRANSPORTE" totalsRowLabel="Subtotal"/>
    <tableColumn id="2" xr3:uid="{00000000-0010-0000-0300-000002000000}" name="Costo previsto" dataDxfId="53" totalsRowDxfId="52"/>
    <tableColumn id="3" xr3:uid="{00000000-0010-0000-0300-000003000000}" name="Costo real" dataDxfId="51" totalsRowDxfId="50"/>
    <tableColumn id="4" xr3:uid="{00000000-0010-0000-0300-000004000000}" name="Diferencia" totalsRowFunction="sum" dataDxfId="49" totalsRowDxfId="48">
      <calculatedColumnFormula>Transporte[[#This Row],[Costo previsto]]-Transporte[[#This Row],[Costo real]]</calculatedColumnFormula>
    </tableColumn>
  </tableColumns>
  <tableStyleInfo name="Presupuesto personal mensual" showFirstColumn="1" showLastColumn="1" showRowStripes="0" showColumnStripes="0"/>
  <extLst>
    <ext xmlns:x14="http://schemas.microsoft.com/office/spreadsheetml/2009/9/main" uri="{504A1905-F514-4f6f-8877-14C23A59335A}">
      <x14:table altTextSummary="Escriba los costos de transporte reales y proyectados en esta tabla. La diferencia se calcula de manera automática."/>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Seguro" displayName="Seguro" ref="B35:E40" totalsRowCount="1" headerRowCellStyle="Normal">
  <autoFilter ref="B35:E39" xr:uid="{00000000-0009-0000-0100-000005000000}">
    <filterColumn colId="0" hiddenButton="1"/>
    <filterColumn colId="1" hiddenButton="1"/>
    <filterColumn colId="2" hiddenButton="1"/>
    <filterColumn colId="3" hiddenButton="1"/>
  </autoFilter>
  <tableColumns count="4">
    <tableColumn id="1" xr3:uid="{00000000-0010-0000-0400-000001000000}" name="SEGURO" totalsRowLabel="Subtotal"/>
    <tableColumn id="2" xr3:uid="{00000000-0010-0000-0400-000002000000}" name="Costo previsto" dataDxfId="47" totalsRowDxfId="46"/>
    <tableColumn id="3" xr3:uid="{00000000-0010-0000-0400-000003000000}" name="Costo real" dataDxfId="45" totalsRowDxfId="44"/>
    <tableColumn id="4" xr3:uid="{00000000-0010-0000-0400-000004000000}" name="Diferencia" totalsRowFunction="sum" dataDxfId="43" totalsRowDxfId="42">
      <calculatedColumnFormula>Seguro[[#This Row],[Costo previsto]]-Seguro[[#This Row],[Costo real]]</calculatedColumnFormula>
    </tableColumn>
  </tableColumns>
  <tableStyleInfo name="Presupuesto personal mensual" showFirstColumn="1" showLastColumn="1" showRowStripes="0" showColumnStripes="0"/>
  <extLst>
    <ext xmlns:x14="http://schemas.microsoft.com/office/spreadsheetml/2009/9/main" uri="{504A1905-F514-4f6f-8877-14C23A59335A}">
      <x14:table altTextSummary="Escriba los costos de seguro reales y proyectados en esta tabla. La diferencia se calcula de manera automática."/>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Impuestos" displayName="Impuestos" ref="G33:J38" totalsRowCount="1" headerRowCellStyle="Normal">
  <autoFilter ref="G33:J37" xr:uid="{00000000-0009-0000-0100-000006000000}">
    <filterColumn colId="0" hiddenButton="1"/>
    <filterColumn colId="1" hiddenButton="1"/>
    <filterColumn colId="2" hiddenButton="1"/>
    <filterColumn colId="3" hiddenButton="1"/>
  </autoFilter>
  <tableColumns count="4">
    <tableColumn id="1" xr3:uid="{00000000-0010-0000-0500-000001000000}" name="IMPUESTOS" totalsRowLabel="Subtotal"/>
    <tableColumn id="2" xr3:uid="{00000000-0010-0000-0500-000002000000}" name="Costo previsto" dataDxfId="41" totalsRowDxfId="40"/>
    <tableColumn id="3" xr3:uid="{00000000-0010-0000-0500-000003000000}" name="Costo real" dataDxfId="39" totalsRowDxfId="38"/>
    <tableColumn id="4" xr3:uid="{00000000-0010-0000-0500-000004000000}" name="Diferencia" totalsRowFunction="sum" dataDxfId="37" totalsRowDxfId="36">
      <calculatedColumnFormula>Impuestos[[#This Row],[Costo previsto]]-Impuestos[[#This Row],[Costo real]]</calculatedColumnFormula>
    </tableColumn>
  </tableColumns>
  <tableStyleInfo name="Presupuesto personal mensual" showFirstColumn="1" showLastColumn="1" showRowStripes="0" showColumnStripes="0"/>
  <extLst>
    <ext xmlns:x14="http://schemas.microsoft.com/office/spreadsheetml/2009/9/main" uri="{504A1905-F514-4f6f-8877-14C23A59335A}">
      <x14:table altTextSummary="Escriba los costos de impuestos reales y proyectados en esta tabla. La diferencia se calcula de manera automática."/>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Ahorros" displayName="Ahorros" ref="G40:J44" totalsRowCount="1" headerRowCellStyle="Normal">
  <autoFilter ref="G40:J43" xr:uid="{00000000-0009-0000-0100-000007000000}">
    <filterColumn colId="0" hiddenButton="1"/>
    <filterColumn colId="1" hiddenButton="1"/>
    <filterColumn colId="2" hiddenButton="1"/>
    <filterColumn colId="3" hiddenButton="1"/>
  </autoFilter>
  <tableColumns count="4">
    <tableColumn id="1" xr3:uid="{00000000-0010-0000-0600-000001000000}" name="AHORROS O INVERSIONES" totalsRowLabel="Subtotal"/>
    <tableColumn id="2" xr3:uid="{00000000-0010-0000-0600-000002000000}" name="Costo previsto" dataDxfId="35" totalsRowDxfId="34"/>
    <tableColumn id="3" xr3:uid="{00000000-0010-0000-0600-000003000000}" name="Costo real" dataDxfId="33" totalsRowDxfId="32"/>
    <tableColumn id="4" xr3:uid="{00000000-0010-0000-0600-000004000000}" name="Diferencia" totalsRowFunction="sum" dataDxfId="31" totalsRowDxfId="30">
      <calculatedColumnFormula>Ahorros[[#This Row],[Costo previsto]]-Ahorros[[#This Row],[Costo real]]</calculatedColumnFormula>
    </tableColumn>
  </tableColumns>
  <tableStyleInfo name="Presupuesto personal mensual" showFirstColumn="1" showLastColumn="1" showRowStripes="0" showColumnStripes="0"/>
  <extLst>
    <ext xmlns:x14="http://schemas.microsoft.com/office/spreadsheetml/2009/9/main" uri="{504A1905-F514-4f6f-8877-14C23A59335A}">
      <x14:table altTextSummary="Escriba los costos de ahorros o inversiones reales y proyectados en esta tabla. La diferencia se calcula de manera automática."/>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Comida" displayName="Comida" ref="B42:E46" totalsRowCount="1" headerRowCellStyle="Normal">
  <autoFilter ref="B42:E45" xr:uid="{00000000-0009-0000-0100-000008000000}">
    <filterColumn colId="0" hiddenButton="1"/>
    <filterColumn colId="1" hiddenButton="1"/>
    <filterColumn colId="2" hiddenButton="1"/>
    <filterColumn colId="3" hiddenButton="1"/>
  </autoFilter>
  <tableColumns count="4">
    <tableColumn id="1" xr3:uid="{00000000-0010-0000-0700-000001000000}" name="COMIDA" totalsRowLabel="Subtotal"/>
    <tableColumn id="2" xr3:uid="{00000000-0010-0000-0700-000002000000}" name="Costo previsto" dataDxfId="29" totalsRowDxfId="28"/>
    <tableColumn id="3" xr3:uid="{00000000-0010-0000-0700-000003000000}" name="Costo real" dataDxfId="27" totalsRowDxfId="26"/>
    <tableColumn id="4" xr3:uid="{00000000-0010-0000-0700-000004000000}" name="Diferencia" totalsRowFunction="sum" dataDxfId="25" totalsRowDxfId="24">
      <calculatedColumnFormula>Comida[[#This Row],[Costo previsto]]-Comida[[#This Row],[Costo real]]</calculatedColumnFormula>
    </tableColumn>
  </tableColumns>
  <tableStyleInfo name="Presupuesto personal mensual" showFirstColumn="1" showLastColumn="1" showRowStripes="0" showColumnStripes="0"/>
  <extLst>
    <ext xmlns:x14="http://schemas.microsoft.com/office/spreadsheetml/2009/9/main" uri="{504A1905-F514-4f6f-8877-14C23A59335A}">
      <x14:table altTextSummary="Escriba los costos de alimentación reales y proyectados en esta tabla. La diferencia se calcula de manera automática."/>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Regalos" displayName="Regalos" ref="G46:J50" totalsRowCount="1" headerRowCellStyle="Normal">
  <autoFilter ref="G46:J49" xr:uid="{00000000-0009-0000-0100-000009000000}">
    <filterColumn colId="0" hiddenButton="1"/>
    <filterColumn colId="1" hiddenButton="1"/>
    <filterColumn colId="2" hiddenButton="1"/>
    <filterColumn colId="3" hiddenButton="1"/>
  </autoFilter>
  <tableColumns count="4">
    <tableColumn id="1" xr3:uid="{00000000-0010-0000-0800-000001000000}" name="REGALOS Y DONACIONES" totalsRowLabel="Subtotal"/>
    <tableColumn id="2" xr3:uid="{00000000-0010-0000-0800-000002000000}" name="Costo previsto" dataDxfId="23" totalsRowDxfId="22"/>
    <tableColumn id="3" xr3:uid="{00000000-0010-0000-0800-000003000000}" name="Costo real" dataDxfId="21" totalsRowDxfId="20"/>
    <tableColumn id="4" xr3:uid="{00000000-0010-0000-0800-000004000000}" name="Diferencia" totalsRowFunction="sum" dataDxfId="19" totalsRowDxfId="18">
      <calculatedColumnFormula>Regalos[[#This Row],[Costo previsto]]-Regalos[[#This Row],[Costo real]]</calculatedColumnFormula>
    </tableColumn>
  </tableColumns>
  <tableStyleInfo name="Presupuesto personal mensual" showFirstColumn="1" showLastColumn="1" showRowStripes="0" showColumnStripes="0"/>
  <extLst>
    <ext xmlns:x14="http://schemas.microsoft.com/office/spreadsheetml/2009/9/main" uri="{504A1905-F514-4f6f-8877-14C23A59335A}">
      <x14:table altTextSummary="Escriba los costos de regalos y donaciones reales y proyectados en esta tabla. La diferencia se calcula automáticamente"/>
    </ext>
  </extLst>
</table>
</file>

<file path=xl/theme/theme1.xml><?xml version="1.0" encoding="utf-8"?>
<a:theme xmlns:a="http://schemas.openxmlformats.org/drawingml/2006/main" name="WeightLossTracker">
  <a:themeElements>
    <a:clrScheme name="WeightLossTracker_colors">
      <a:dk1>
        <a:srgbClr val="000000"/>
      </a:dk1>
      <a:lt1>
        <a:srgbClr val="FFFFFF"/>
      </a:lt1>
      <a:dk2>
        <a:srgbClr val="000000"/>
      </a:dk2>
      <a:lt2>
        <a:srgbClr val="FFFFFF"/>
      </a:lt2>
      <a:accent1>
        <a:srgbClr val="47B0B8"/>
      </a:accent1>
      <a:accent2>
        <a:srgbClr val="FF6B6B"/>
      </a:accent2>
      <a:accent3>
        <a:srgbClr val="556270"/>
      </a:accent3>
      <a:accent4>
        <a:srgbClr val="81B63C"/>
      </a:accent4>
      <a:accent5>
        <a:srgbClr val="ED932C"/>
      </a:accent5>
      <a:accent6>
        <a:srgbClr val="A0729D"/>
      </a:accent6>
      <a:hlink>
        <a:srgbClr val="39ADDC"/>
      </a:hlink>
      <a:folHlink>
        <a:srgbClr val="895EA7"/>
      </a:folHlink>
    </a:clrScheme>
    <a:fontScheme name="Finance charge">
      <a:majorFont>
        <a:latin typeface="Century Gothic"/>
        <a:ea typeface=""/>
        <a:cs typeface=""/>
      </a:majorFont>
      <a:minorFont>
        <a:latin typeface="Calibri"/>
        <a:ea typeface=""/>
        <a:cs typeface=""/>
      </a:minorFont>
    </a:fontScheme>
    <a:fmtScheme name="Spring">
      <a:fillStyleLst>
        <a:solidFill>
          <a:schemeClr val="phClr"/>
        </a:solidFill>
        <a:gradFill rotWithShape="1">
          <a:gsLst>
            <a:gs pos="0">
              <a:schemeClr val="phClr">
                <a:tint val="70000"/>
                <a:lumMod val="110000"/>
              </a:schemeClr>
            </a:gs>
            <a:gs pos="100000">
              <a:schemeClr val="phClr">
                <a:tint val="100000"/>
                <a:shade val="85000"/>
                <a:lumMod val="80000"/>
              </a:schemeClr>
            </a:gs>
          </a:gsLst>
          <a:lin ang="5400000" scaled="1"/>
        </a:gradFill>
        <a:gradFill rotWithShape="1">
          <a:gsLst>
            <a:gs pos="0">
              <a:schemeClr val="phClr">
                <a:tint val="97000"/>
                <a:satMod val="100000"/>
                <a:lumMod val="110000"/>
              </a:schemeClr>
            </a:gs>
            <a:gs pos="100000">
              <a:schemeClr val="phClr">
                <a:shade val="85000"/>
                <a:lumMod val="80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88900" dist="38100" dir="5400000" algn="ctr" rotWithShape="0">
              <a:srgbClr val="000000">
                <a:alpha val="65000"/>
              </a:srgbClr>
            </a:outerShdw>
          </a:effectLst>
          <a:scene3d>
            <a:camera prst="orthographicFront">
              <a:rot lat="0" lon="0" rev="0"/>
            </a:camera>
            <a:lightRig rig="threePt" dir="tl">
              <a:rot lat="0" lon="0" rev="5400000"/>
            </a:lightRig>
          </a:scene3d>
          <a:sp3d>
            <a:bevelT w="25400" h="38100"/>
          </a:sp3d>
        </a:effectStyle>
      </a:effectStyleLst>
      <a:bgFillStyleLst>
        <a:solidFill>
          <a:schemeClr val="phClr"/>
        </a:solidFill>
        <a:gradFill rotWithShape="1">
          <a:gsLst>
            <a:gs pos="0">
              <a:schemeClr val="phClr">
                <a:tint val="100000"/>
                <a:shade val="100000"/>
                <a:hueMod val="100000"/>
                <a:satMod val="106000"/>
                <a:lumMod val="100000"/>
              </a:schemeClr>
            </a:gs>
            <a:gs pos="88000">
              <a:schemeClr val="phClr">
                <a:tint val="90000"/>
                <a:shade val="68000"/>
                <a:hueMod val="100000"/>
                <a:satMod val="114000"/>
                <a:lumMod val="74000"/>
              </a:schemeClr>
            </a:gs>
          </a:gsLst>
          <a:lin ang="5400000" scaled="1"/>
        </a:gradFill>
        <a:gradFill rotWithShape="1">
          <a:gsLst>
            <a:gs pos="0">
              <a:schemeClr val="phClr">
                <a:tint val="94000"/>
                <a:shade val="100000"/>
                <a:hueMod val="100000"/>
                <a:satMod val="118000"/>
                <a:lumMod val="100000"/>
              </a:schemeClr>
            </a:gs>
            <a:gs pos="100000">
              <a:schemeClr val="phClr">
                <a:tint val="98000"/>
                <a:shade val="68000"/>
                <a:hueMod val="100000"/>
                <a:satMod val="118000"/>
                <a:lumMod val="82000"/>
              </a:schemeClr>
            </a:gs>
          </a:gsLst>
          <a:path path="circle">
            <a:fillToRect l="50000" t="50000" r="100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CF256-A10A-4A5C-8FB4-95F27AB5BFA3}">
  <sheetPr>
    <tabColor theme="9" tint="-0.499984740745262"/>
  </sheetPr>
  <dimension ref="B1:B7"/>
  <sheetViews>
    <sheetView showGridLines="0" workbookViewId="0"/>
  </sheetViews>
  <sheetFormatPr baseColWidth="10" defaultColWidth="9.19921875" defaultRowHeight="14" x14ac:dyDescent="0.2"/>
  <cols>
    <col min="1" max="1" width="2.796875" customWidth="1"/>
    <col min="2" max="2" width="102.3984375" customWidth="1"/>
    <col min="3" max="3" width="2.796875" customWidth="1"/>
  </cols>
  <sheetData>
    <row r="1" spans="2:2" s="9" customFormat="1" ht="30" customHeight="1" x14ac:dyDescent="0.2">
      <c r="B1" s="8" t="s">
        <v>0</v>
      </c>
    </row>
    <row r="2" spans="2:2" ht="30" customHeight="1" x14ac:dyDescent="0.2">
      <c r="B2" s="4" t="s">
        <v>1</v>
      </c>
    </row>
    <row r="3" spans="2:2" ht="30" customHeight="1" x14ac:dyDescent="0.2">
      <c r="B3" s="4" t="s">
        <v>2</v>
      </c>
    </row>
    <row r="4" spans="2:2" ht="30" customHeight="1" x14ac:dyDescent="0.2">
      <c r="B4" s="4" t="s">
        <v>3</v>
      </c>
    </row>
    <row r="5" spans="2:2" ht="30" customHeight="1" x14ac:dyDescent="0.2">
      <c r="B5" s="5" t="s">
        <v>4</v>
      </c>
    </row>
    <row r="6" spans="2:2" ht="45.75" customHeight="1" x14ac:dyDescent="0.2">
      <c r="B6" s="4" t="s">
        <v>5</v>
      </c>
    </row>
    <row r="7" spans="2:2" ht="36.75" customHeight="1" x14ac:dyDescent="0.2">
      <c r="B7" s="4" t="s">
        <v>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J65"/>
  <sheetViews>
    <sheetView showGridLines="0" tabSelected="1" workbookViewId="0">
      <selection activeCell="B20" sqref="B20"/>
    </sheetView>
  </sheetViews>
  <sheetFormatPr baseColWidth="10" defaultColWidth="9.19921875" defaultRowHeight="14" x14ac:dyDescent="0.2"/>
  <cols>
    <col min="1" max="1" width="2.796875" style="7" customWidth="1"/>
    <col min="2" max="2" width="28.3984375" customWidth="1"/>
    <col min="3" max="3" width="16" customWidth="1"/>
    <col min="4" max="4" width="13" customWidth="1"/>
    <col min="5" max="5" width="14" customWidth="1"/>
    <col min="6" max="6" width="2.796875" customWidth="1"/>
    <col min="7" max="7" width="27.19921875" customWidth="1"/>
    <col min="8" max="8" width="16" customWidth="1"/>
    <col min="9" max="9" width="13" customWidth="1"/>
    <col min="10" max="10" width="14.796875" customWidth="1"/>
    <col min="11" max="11" width="2.796875" customWidth="1"/>
  </cols>
  <sheetData>
    <row r="1" spans="1:10" s="2" customFormat="1" ht="15" x14ac:dyDescent="0.2">
      <c r="A1" s="6" t="s">
        <v>7</v>
      </c>
    </row>
    <row r="2" spans="1:10" s="2" customFormat="1" ht="29" thickBot="1" x14ac:dyDescent="0.35">
      <c r="A2" s="6" t="s">
        <v>8</v>
      </c>
      <c r="B2" s="1" t="s">
        <v>19</v>
      </c>
      <c r="C2" s="1"/>
      <c r="D2" s="1"/>
      <c r="E2" s="1"/>
      <c r="F2" s="1"/>
      <c r="G2" s="1"/>
      <c r="H2" s="1"/>
      <c r="I2" s="1"/>
      <c r="J2" s="1"/>
    </row>
    <row r="4" spans="1:10" x14ac:dyDescent="0.2">
      <c r="A4" s="7" t="s">
        <v>9</v>
      </c>
      <c r="B4" s="23" t="s">
        <v>20</v>
      </c>
      <c r="C4" s="21" t="s">
        <v>57</v>
      </c>
      <c r="D4" s="22"/>
      <c r="E4" s="13">
        <v>1500000</v>
      </c>
      <c r="G4" s="26" t="s">
        <v>63</v>
      </c>
      <c r="H4" s="27"/>
      <c r="I4" s="27"/>
      <c r="J4" s="20">
        <f>E6-J59</f>
        <v>1499105</v>
      </c>
    </row>
    <row r="5" spans="1:10" x14ac:dyDescent="0.2">
      <c r="B5" s="24"/>
      <c r="C5" s="21" t="s">
        <v>58</v>
      </c>
      <c r="D5" s="22"/>
      <c r="E5" s="14">
        <v>300</v>
      </c>
      <c r="G5" s="27"/>
      <c r="H5" s="27"/>
      <c r="I5" s="27"/>
      <c r="J5" s="20"/>
    </row>
    <row r="6" spans="1:10" x14ac:dyDescent="0.2">
      <c r="A6" s="7" t="s">
        <v>10</v>
      </c>
      <c r="B6" s="25"/>
      <c r="C6" s="21" t="s">
        <v>59</v>
      </c>
      <c r="D6" s="22"/>
      <c r="E6" s="15">
        <f>SUM(E4:E5)</f>
        <v>1500300</v>
      </c>
      <c r="G6" s="26" t="s">
        <v>64</v>
      </c>
      <c r="H6" s="27"/>
      <c r="I6" s="27"/>
      <c r="J6" s="20">
        <f>E10-J61</f>
        <v>3064</v>
      </c>
    </row>
    <row r="7" spans="1:10" x14ac:dyDescent="0.2">
      <c r="B7" s="3"/>
      <c r="C7" s="3"/>
      <c r="D7" s="3"/>
      <c r="E7" s="16"/>
      <c r="G7" s="27"/>
      <c r="H7" s="27"/>
      <c r="I7" s="27"/>
      <c r="J7" s="20"/>
    </row>
    <row r="8" spans="1:10" x14ac:dyDescent="0.2">
      <c r="A8" s="7" t="s">
        <v>11</v>
      </c>
      <c r="B8" s="23" t="s">
        <v>21</v>
      </c>
      <c r="C8" s="21" t="s">
        <v>57</v>
      </c>
      <c r="D8" s="22"/>
      <c r="E8" s="13">
        <v>4000</v>
      </c>
      <c r="G8" s="26" t="s">
        <v>65</v>
      </c>
      <c r="H8" s="27"/>
      <c r="I8" s="27"/>
      <c r="J8" s="20">
        <f>J6-J4</f>
        <v>-1496041</v>
      </c>
    </row>
    <row r="9" spans="1:10" x14ac:dyDescent="0.2">
      <c r="B9" s="24"/>
      <c r="C9" s="21" t="s">
        <v>58</v>
      </c>
      <c r="D9" s="22"/>
      <c r="E9" s="14">
        <v>300</v>
      </c>
      <c r="G9" s="27"/>
      <c r="H9" s="27"/>
      <c r="I9" s="27"/>
      <c r="J9" s="20"/>
    </row>
    <row r="10" spans="1:10" x14ac:dyDescent="0.2">
      <c r="B10" s="25"/>
      <c r="C10" s="21" t="s">
        <v>59</v>
      </c>
      <c r="D10" s="22"/>
      <c r="E10" s="15">
        <f>SUM(E8:E9)</f>
        <v>4300</v>
      </c>
      <c r="J10" s="17"/>
    </row>
    <row r="11" spans="1:10" x14ac:dyDescent="0.2">
      <c r="E11" s="17"/>
      <c r="J11" s="17"/>
    </row>
    <row r="12" spans="1:10" x14ac:dyDescent="0.2">
      <c r="A12" s="7" t="s">
        <v>12</v>
      </c>
      <c r="B12" t="s">
        <v>22</v>
      </c>
      <c r="C12" t="s">
        <v>60</v>
      </c>
      <c r="D12" t="s">
        <v>61</v>
      </c>
      <c r="E12" s="17" t="s">
        <v>62</v>
      </c>
      <c r="G12" t="s">
        <v>66</v>
      </c>
      <c r="H12" t="s">
        <v>60</v>
      </c>
      <c r="I12" t="s">
        <v>61</v>
      </c>
      <c r="J12" s="17" t="s">
        <v>62</v>
      </c>
    </row>
    <row r="13" spans="1:10" x14ac:dyDescent="0.2">
      <c r="B13" t="s">
        <v>95</v>
      </c>
      <c r="C13" s="12">
        <v>1000</v>
      </c>
      <c r="D13" s="12">
        <v>1000</v>
      </c>
      <c r="E13" s="17">
        <f>Alojamiento[[#This Row],[Costo previsto]]-Alojamiento[[#This Row],[Costo real]]</f>
        <v>0</v>
      </c>
      <c r="G13" t="s">
        <v>67</v>
      </c>
      <c r="H13" s="11"/>
      <c r="I13" s="11"/>
      <c r="J13" s="17">
        <f>Entretenimiento[[#This Row],[Costo previsto]]-Entretenimiento[[#This Row],[Costo real]]</f>
        <v>0</v>
      </c>
    </row>
    <row r="14" spans="1:10" x14ac:dyDescent="0.2">
      <c r="B14" t="s">
        <v>23</v>
      </c>
      <c r="C14" s="12">
        <v>54</v>
      </c>
      <c r="D14" s="12">
        <v>100</v>
      </c>
      <c r="E14" s="17">
        <f>Alojamiento[[#This Row],[Costo previsto]]-Alojamiento[[#This Row],[Costo real]]</f>
        <v>-46</v>
      </c>
      <c r="G14" t="s">
        <v>68</v>
      </c>
      <c r="H14" s="11"/>
      <c r="I14" s="11"/>
      <c r="J14" s="17">
        <f>Entretenimiento[[#This Row],[Costo previsto]]-Entretenimiento[[#This Row],[Costo real]]</f>
        <v>0</v>
      </c>
    </row>
    <row r="15" spans="1:10" x14ac:dyDescent="0.2">
      <c r="B15" t="s">
        <v>24</v>
      </c>
      <c r="C15" s="12">
        <v>44</v>
      </c>
      <c r="D15" s="12">
        <v>56</v>
      </c>
      <c r="E15" s="17">
        <f>Alojamiento[[#This Row],[Costo previsto]]-Alojamiento[[#This Row],[Costo real]]</f>
        <v>-12</v>
      </c>
      <c r="G15" t="s">
        <v>69</v>
      </c>
      <c r="H15" s="11"/>
      <c r="I15" s="11"/>
      <c r="J15" s="17">
        <f>Entretenimiento[[#This Row],[Costo previsto]]-Entretenimiento[[#This Row],[Costo real]]</f>
        <v>0</v>
      </c>
    </row>
    <row r="16" spans="1:10" x14ac:dyDescent="0.2">
      <c r="B16" t="s">
        <v>25</v>
      </c>
      <c r="C16" s="12">
        <v>22</v>
      </c>
      <c r="D16" s="12">
        <v>28</v>
      </c>
      <c r="E16" s="17">
        <f>Alojamiento[[#This Row],[Costo previsto]]-Alojamiento[[#This Row],[Costo real]]</f>
        <v>-6</v>
      </c>
      <c r="G16" t="s">
        <v>70</v>
      </c>
      <c r="H16" s="11"/>
      <c r="I16" s="11"/>
      <c r="J16" s="17">
        <f>Entretenimiento[[#This Row],[Costo previsto]]-Entretenimiento[[#This Row],[Costo real]]</f>
        <v>0</v>
      </c>
    </row>
    <row r="17" spans="1:10" x14ac:dyDescent="0.2">
      <c r="B17" t="s">
        <v>26</v>
      </c>
      <c r="C17" s="12">
        <v>8</v>
      </c>
      <c r="D17" s="12">
        <v>8</v>
      </c>
      <c r="E17" s="17">
        <f>Alojamiento[[#This Row],[Costo previsto]]-Alojamiento[[#This Row],[Costo real]]</f>
        <v>0</v>
      </c>
      <c r="G17" t="s">
        <v>71</v>
      </c>
      <c r="H17" s="11"/>
      <c r="I17" s="11"/>
      <c r="J17" s="17">
        <f>Entretenimiento[[#This Row],[Costo previsto]]-Entretenimiento[[#This Row],[Costo real]]</f>
        <v>0</v>
      </c>
    </row>
    <row r="18" spans="1:10" x14ac:dyDescent="0.2">
      <c r="B18" t="s">
        <v>27</v>
      </c>
      <c r="C18" s="12">
        <v>34</v>
      </c>
      <c r="D18" s="12">
        <v>34</v>
      </c>
      <c r="E18" s="17">
        <f>Alojamiento[[#This Row],[Costo previsto]]-Alojamiento[[#This Row],[Costo real]]</f>
        <v>0</v>
      </c>
      <c r="G18" t="s">
        <v>72</v>
      </c>
      <c r="H18" s="11"/>
      <c r="I18" s="11"/>
      <c r="J18" s="17">
        <f>Entretenimiento[[#This Row],[Costo previsto]]-Entretenimiento[[#This Row],[Costo real]]</f>
        <v>0</v>
      </c>
    </row>
    <row r="19" spans="1:10" x14ac:dyDescent="0.2">
      <c r="B19" t="s">
        <v>96</v>
      </c>
      <c r="C19" s="12">
        <v>10</v>
      </c>
      <c r="D19" s="12">
        <v>10</v>
      </c>
      <c r="E19" s="17">
        <f>Alojamiento[[#This Row],[Costo previsto]]-Alojamiento[[#This Row],[Costo real]]</f>
        <v>0</v>
      </c>
      <c r="G19" t="s">
        <v>30</v>
      </c>
      <c r="H19" s="11"/>
      <c r="I19" s="11"/>
      <c r="J19" s="17">
        <f>Entretenimiento[[#This Row],[Costo previsto]]-Entretenimiento[[#This Row],[Costo real]]</f>
        <v>0</v>
      </c>
    </row>
    <row r="20" spans="1:10" x14ac:dyDescent="0.2">
      <c r="B20" t="s">
        <v>28</v>
      </c>
      <c r="C20" s="12">
        <v>23</v>
      </c>
      <c r="D20" s="12">
        <v>0</v>
      </c>
      <c r="E20" s="17">
        <f>Alojamiento[[#This Row],[Costo previsto]]-Alojamiento[[#This Row],[Costo real]]</f>
        <v>23</v>
      </c>
      <c r="G20" t="s">
        <v>30</v>
      </c>
      <c r="H20" s="11"/>
      <c r="I20" s="11"/>
      <c r="J20" s="17">
        <f>Entretenimiento[[#This Row],[Costo previsto]]-Entretenimiento[[#This Row],[Costo real]]</f>
        <v>0</v>
      </c>
    </row>
    <row r="21" spans="1:10" x14ac:dyDescent="0.2">
      <c r="B21" t="s">
        <v>29</v>
      </c>
      <c r="C21" s="12">
        <v>0</v>
      </c>
      <c r="D21" s="12">
        <v>0</v>
      </c>
      <c r="E21" s="17">
        <f>Alojamiento[[#This Row],[Costo previsto]]-Alojamiento[[#This Row],[Costo real]]</f>
        <v>0</v>
      </c>
      <c r="G21" t="s">
        <v>30</v>
      </c>
      <c r="H21" s="11"/>
      <c r="I21" s="11"/>
      <c r="J21" s="17">
        <f>Entretenimiento[[#This Row],[Costo previsto]]-Entretenimiento[[#This Row],[Costo real]]</f>
        <v>0</v>
      </c>
    </row>
    <row r="22" spans="1:10" x14ac:dyDescent="0.2">
      <c r="B22" t="s">
        <v>30</v>
      </c>
      <c r="C22" s="12">
        <v>0</v>
      </c>
      <c r="D22" s="12">
        <v>0</v>
      </c>
      <c r="E22" s="17">
        <f>Alojamiento[[#This Row],[Costo previsto]]-Alojamiento[[#This Row],[Costo real]]</f>
        <v>0</v>
      </c>
      <c r="G22" t="s">
        <v>31</v>
      </c>
      <c r="H22" s="11"/>
      <c r="I22" s="11"/>
      <c r="J22" s="17">
        <f>SUBTOTAL(109,Entretenimiento[Diferencia])</f>
        <v>0</v>
      </c>
    </row>
    <row r="23" spans="1:10" x14ac:dyDescent="0.2">
      <c r="B23" t="s">
        <v>31</v>
      </c>
      <c r="C23" s="11"/>
      <c r="D23" s="11"/>
      <c r="E23" s="17">
        <f>SUBTOTAL(109,Alojamiento[Diferencia])</f>
        <v>-41</v>
      </c>
      <c r="G23" s="10"/>
      <c r="H23" s="10"/>
      <c r="I23" s="10"/>
      <c r="J23" s="18"/>
    </row>
    <row r="24" spans="1:10" x14ac:dyDescent="0.2">
      <c r="B24" s="10"/>
      <c r="C24" s="10"/>
      <c r="D24" s="10"/>
      <c r="E24" s="18"/>
      <c r="G24" t="s">
        <v>73</v>
      </c>
      <c r="H24" t="s">
        <v>60</v>
      </c>
      <c r="I24" t="s">
        <v>61</v>
      </c>
      <c r="J24" s="17" t="s">
        <v>62</v>
      </c>
    </row>
    <row r="25" spans="1:10" x14ac:dyDescent="0.2">
      <c r="A25" s="7" t="s">
        <v>13</v>
      </c>
      <c r="B25" t="s">
        <v>32</v>
      </c>
      <c r="C25" t="s">
        <v>60</v>
      </c>
      <c r="D25" t="s">
        <v>61</v>
      </c>
      <c r="E25" s="17" t="s">
        <v>62</v>
      </c>
      <c r="G25" t="s">
        <v>74</v>
      </c>
      <c r="H25" s="11"/>
      <c r="I25" s="11"/>
      <c r="J25" s="17">
        <f>Préstamos[[#This Row],[Costo previsto]]-Préstamos[[#This Row],[Costo real]]</f>
        <v>0</v>
      </c>
    </row>
    <row r="26" spans="1:10" x14ac:dyDescent="0.2">
      <c r="B26" t="s">
        <v>33</v>
      </c>
      <c r="C26" s="11"/>
      <c r="D26" s="11"/>
      <c r="E26" s="17">
        <f>Transporte[[#This Row],[Costo previsto]]-Transporte[[#This Row],[Costo real]]</f>
        <v>0</v>
      </c>
      <c r="G26" t="s">
        <v>75</v>
      </c>
      <c r="H26" s="11"/>
      <c r="I26" s="11"/>
      <c r="J26" s="17">
        <f>Préstamos[[#This Row],[Costo previsto]]-Préstamos[[#This Row],[Costo real]]</f>
        <v>0</v>
      </c>
    </row>
    <row r="27" spans="1:10" x14ac:dyDescent="0.2">
      <c r="B27" t="s">
        <v>34</v>
      </c>
      <c r="C27" s="11"/>
      <c r="D27" s="11"/>
      <c r="E27" s="17">
        <f>Transporte[[#This Row],[Costo previsto]]-Transporte[[#This Row],[Costo real]]</f>
        <v>0</v>
      </c>
      <c r="G27" t="s">
        <v>76</v>
      </c>
      <c r="H27" s="11"/>
      <c r="I27" s="11"/>
      <c r="J27" s="17">
        <f>Préstamos[[#This Row],[Costo previsto]]-Préstamos[[#This Row],[Costo real]]</f>
        <v>0</v>
      </c>
    </row>
    <row r="28" spans="1:10" x14ac:dyDescent="0.2">
      <c r="B28" t="s">
        <v>35</v>
      </c>
      <c r="C28" s="11"/>
      <c r="D28" s="11"/>
      <c r="E28" s="17">
        <f>Transporte[[#This Row],[Costo previsto]]-Transporte[[#This Row],[Costo real]]</f>
        <v>0</v>
      </c>
      <c r="G28" t="s">
        <v>76</v>
      </c>
      <c r="H28" s="11"/>
      <c r="I28" s="11"/>
      <c r="J28" s="17">
        <f>Préstamos[[#This Row],[Costo previsto]]-Préstamos[[#This Row],[Costo real]]</f>
        <v>0</v>
      </c>
    </row>
    <row r="29" spans="1:10" x14ac:dyDescent="0.2">
      <c r="B29" t="s">
        <v>36</v>
      </c>
      <c r="C29" s="11"/>
      <c r="D29" s="11"/>
      <c r="E29" s="17">
        <f>Transporte[[#This Row],[Costo previsto]]-Transporte[[#This Row],[Costo real]]</f>
        <v>0</v>
      </c>
      <c r="G29" t="s">
        <v>76</v>
      </c>
      <c r="H29" s="11"/>
      <c r="I29" s="11"/>
      <c r="J29" s="17">
        <f>Préstamos[[#This Row],[Costo previsto]]-Préstamos[[#This Row],[Costo real]]</f>
        <v>0</v>
      </c>
    </row>
    <row r="30" spans="1:10" x14ac:dyDescent="0.2">
      <c r="B30" t="s">
        <v>37</v>
      </c>
      <c r="C30" s="11"/>
      <c r="D30" s="11"/>
      <c r="E30" s="17">
        <f>Transporte[[#This Row],[Costo previsto]]-Transporte[[#This Row],[Costo real]]</f>
        <v>0</v>
      </c>
      <c r="G30" t="s">
        <v>30</v>
      </c>
      <c r="H30" s="11"/>
      <c r="I30" s="11"/>
      <c r="J30" s="17">
        <f>Préstamos[[#This Row],[Costo previsto]]-Préstamos[[#This Row],[Costo real]]</f>
        <v>0</v>
      </c>
    </row>
    <row r="31" spans="1:10" x14ac:dyDescent="0.2">
      <c r="B31" t="s">
        <v>38</v>
      </c>
      <c r="C31" s="11"/>
      <c r="D31" s="11"/>
      <c r="E31" s="17">
        <f>Transporte[[#This Row],[Costo previsto]]-Transporte[[#This Row],[Costo real]]</f>
        <v>0</v>
      </c>
      <c r="G31" t="s">
        <v>31</v>
      </c>
      <c r="H31" s="11"/>
      <c r="I31" s="11"/>
      <c r="J31" s="17">
        <f>SUBTOTAL(109,Préstamos[Diferencia])</f>
        <v>0</v>
      </c>
    </row>
    <row r="32" spans="1:10" x14ac:dyDescent="0.2">
      <c r="B32" t="s">
        <v>30</v>
      </c>
      <c r="C32" s="11"/>
      <c r="D32" s="11"/>
      <c r="E32" s="17">
        <f>Transporte[[#This Row],[Costo previsto]]-Transporte[[#This Row],[Costo real]]</f>
        <v>0</v>
      </c>
      <c r="G32" s="10"/>
      <c r="H32" s="10"/>
      <c r="I32" s="10"/>
      <c r="J32" s="18"/>
    </row>
    <row r="33" spans="1:10" x14ac:dyDescent="0.2">
      <c r="B33" t="s">
        <v>31</v>
      </c>
      <c r="C33" s="11"/>
      <c r="D33" s="11"/>
      <c r="E33" s="17">
        <f>SUBTOTAL(109,Transporte[Diferencia])</f>
        <v>0</v>
      </c>
      <c r="G33" t="s">
        <v>77</v>
      </c>
      <c r="H33" t="s">
        <v>60</v>
      </c>
      <c r="I33" t="s">
        <v>61</v>
      </c>
      <c r="J33" s="17" t="s">
        <v>62</v>
      </c>
    </row>
    <row r="34" spans="1:10" x14ac:dyDescent="0.2">
      <c r="B34" s="10"/>
      <c r="C34" s="10"/>
      <c r="D34" s="10"/>
      <c r="E34" s="18"/>
      <c r="G34" t="s">
        <v>78</v>
      </c>
      <c r="H34" s="11"/>
      <c r="I34" s="11"/>
      <c r="J34" s="17">
        <f>Impuestos[[#This Row],[Costo previsto]]-Impuestos[[#This Row],[Costo real]]</f>
        <v>0</v>
      </c>
    </row>
    <row r="35" spans="1:10" x14ac:dyDescent="0.2">
      <c r="A35" s="7" t="s">
        <v>14</v>
      </c>
      <c r="B35" t="s">
        <v>39</v>
      </c>
      <c r="C35" t="s">
        <v>60</v>
      </c>
      <c r="D35" t="s">
        <v>61</v>
      </c>
      <c r="E35" s="17" t="s">
        <v>62</v>
      </c>
      <c r="G35" t="s">
        <v>79</v>
      </c>
      <c r="H35" s="11"/>
      <c r="I35" s="11"/>
      <c r="J35" s="17">
        <f>Impuestos[[#This Row],[Costo previsto]]-Impuestos[[#This Row],[Costo real]]</f>
        <v>0</v>
      </c>
    </row>
    <row r="36" spans="1:10" x14ac:dyDescent="0.2">
      <c r="B36" t="s">
        <v>40</v>
      </c>
      <c r="C36" s="11"/>
      <c r="D36" s="11"/>
      <c r="E36" s="17">
        <f>Seguro[[#This Row],[Costo previsto]]-Seguro[[#This Row],[Costo real]]</f>
        <v>0</v>
      </c>
      <c r="G36" t="s">
        <v>80</v>
      </c>
      <c r="H36" s="11"/>
      <c r="I36" s="11"/>
      <c r="J36" s="17">
        <f>Impuestos[[#This Row],[Costo previsto]]-Impuestos[[#This Row],[Costo real]]</f>
        <v>0</v>
      </c>
    </row>
    <row r="37" spans="1:10" x14ac:dyDescent="0.2">
      <c r="B37" t="s">
        <v>41</v>
      </c>
      <c r="C37" s="11"/>
      <c r="D37" s="11"/>
      <c r="E37" s="17">
        <f>Seguro[[#This Row],[Costo previsto]]-Seguro[[#This Row],[Costo real]]</f>
        <v>0</v>
      </c>
      <c r="G37" t="s">
        <v>30</v>
      </c>
      <c r="H37" s="11"/>
      <c r="I37" s="11"/>
      <c r="J37" s="17">
        <f>Impuestos[[#This Row],[Costo previsto]]-Impuestos[[#This Row],[Costo real]]</f>
        <v>0</v>
      </c>
    </row>
    <row r="38" spans="1:10" x14ac:dyDescent="0.2">
      <c r="B38" t="s">
        <v>42</v>
      </c>
      <c r="C38" s="11"/>
      <c r="D38" s="11"/>
      <c r="E38" s="17">
        <f>Seguro[[#This Row],[Costo previsto]]-Seguro[[#This Row],[Costo real]]</f>
        <v>0</v>
      </c>
      <c r="G38" t="s">
        <v>31</v>
      </c>
      <c r="H38" s="11"/>
      <c r="I38" s="11"/>
      <c r="J38" s="17">
        <f>SUBTOTAL(109,Impuestos[Diferencia])</f>
        <v>0</v>
      </c>
    </row>
    <row r="39" spans="1:10" x14ac:dyDescent="0.2">
      <c r="B39" t="s">
        <v>30</v>
      </c>
      <c r="C39" s="11"/>
      <c r="D39" s="11"/>
      <c r="E39" s="17">
        <f>Seguro[[#This Row],[Costo previsto]]-Seguro[[#This Row],[Costo real]]</f>
        <v>0</v>
      </c>
      <c r="G39" s="10"/>
      <c r="H39" s="10"/>
      <c r="I39" s="10"/>
      <c r="J39" s="18"/>
    </row>
    <row r="40" spans="1:10" x14ac:dyDescent="0.2">
      <c r="B40" t="s">
        <v>31</v>
      </c>
      <c r="C40" s="11"/>
      <c r="D40" s="11"/>
      <c r="E40" s="17">
        <f>SUBTOTAL(109,Seguro[Diferencia])</f>
        <v>0</v>
      </c>
      <c r="G40" t="s">
        <v>81</v>
      </c>
      <c r="H40" t="s">
        <v>60</v>
      </c>
      <c r="I40" t="s">
        <v>61</v>
      </c>
      <c r="J40" s="17" t="s">
        <v>62</v>
      </c>
    </row>
    <row r="41" spans="1:10" x14ac:dyDescent="0.2">
      <c r="B41" s="10"/>
      <c r="C41" s="10"/>
      <c r="D41" s="10"/>
      <c r="E41" s="18"/>
      <c r="G41" t="s">
        <v>82</v>
      </c>
      <c r="H41" s="11"/>
      <c r="I41" s="11"/>
      <c r="J41" s="17">
        <f>Ahorros[[#This Row],[Costo previsto]]-Ahorros[[#This Row],[Costo real]]</f>
        <v>0</v>
      </c>
    </row>
    <row r="42" spans="1:10" x14ac:dyDescent="0.2">
      <c r="A42" s="7" t="s">
        <v>15</v>
      </c>
      <c r="B42" t="s">
        <v>43</v>
      </c>
      <c r="C42" t="s">
        <v>60</v>
      </c>
      <c r="D42" t="s">
        <v>61</v>
      </c>
      <c r="E42" s="17" t="s">
        <v>62</v>
      </c>
      <c r="G42" t="s">
        <v>83</v>
      </c>
      <c r="H42" s="11"/>
      <c r="I42" s="11"/>
      <c r="J42" s="17">
        <f>Ahorros[[#This Row],[Costo previsto]]-Ahorros[[#This Row],[Costo real]]</f>
        <v>0</v>
      </c>
    </row>
    <row r="43" spans="1:10" x14ac:dyDescent="0.2">
      <c r="B43" t="s">
        <v>44</v>
      </c>
      <c r="C43" s="11"/>
      <c r="D43" s="11"/>
      <c r="E43" s="17">
        <f>Comida[[#This Row],[Costo previsto]]-Comida[[#This Row],[Costo real]]</f>
        <v>0</v>
      </c>
      <c r="G43" t="s">
        <v>30</v>
      </c>
      <c r="H43" s="11"/>
      <c r="I43" s="11"/>
      <c r="J43" s="17">
        <f>Ahorros[[#This Row],[Costo previsto]]-Ahorros[[#This Row],[Costo real]]</f>
        <v>0</v>
      </c>
    </row>
    <row r="44" spans="1:10" x14ac:dyDescent="0.2">
      <c r="B44" t="s">
        <v>45</v>
      </c>
      <c r="C44" s="11"/>
      <c r="D44" s="11"/>
      <c r="E44" s="17">
        <f>Comida[[#This Row],[Costo previsto]]-Comida[[#This Row],[Costo real]]</f>
        <v>0</v>
      </c>
      <c r="G44" t="s">
        <v>31</v>
      </c>
      <c r="H44" s="11"/>
      <c r="I44" s="11"/>
      <c r="J44" s="17">
        <f>SUBTOTAL(109,Ahorros[Diferencia])</f>
        <v>0</v>
      </c>
    </row>
    <row r="45" spans="1:10" x14ac:dyDescent="0.2">
      <c r="B45" t="s">
        <v>30</v>
      </c>
      <c r="C45" s="11"/>
      <c r="D45" s="11"/>
      <c r="E45" s="17">
        <f>Comida[[#This Row],[Costo previsto]]-Comida[[#This Row],[Costo real]]</f>
        <v>0</v>
      </c>
      <c r="G45" s="10"/>
      <c r="H45" s="10"/>
      <c r="I45" s="10"/>
      <c r="J45" s="18"/>
    </row>
    <row r="46" spans="1:10" x14ac:dyDescent="0.2">
      <c r="B46" t="s">
        <v>31</v>
      </c>
      <c r="C46" s="11"/>
      <c r="D46" s="11"/>
      <c r="E46" s="17">
        <f>SUBTOTAL(109,Comida[Diferencia])</f>
        <v>0</v>
      </c>
      <c r="G46" t="s">
        <v>84</v>
      </c>
      <c r="H46" t="s">
        <v>60</v>
      </c>
      <c r="I46" t="s">
        <v>61</v>
      </c>
      <c r="J46" s="17" t="s">
        <v>62</v>
      </c>
    </row>
    <row r="47" spans="1:10" x14ac:dyDescent="0.2">
      <c r="B47" s="10"/>
      <c r="C47" s="10"/>
      <c r="D47" s="10"/>
      <c r="E47" s="18"/>
      <c r="G47" t="s">
        <v>85</v>
      </c>
      <c r="H47" s="11"/>
      <c r="I47" s="11"/>
      <c r="J47" s="17">
        <f>Regalos[[#This Row],[Costo previsto]]-Regalos[[#This Row],[Costo real]]</f>
        <v>0</v>
      </c>
    </row>
    <row r="48" spans="1:10" x14ac:dyDescent="0.2">
      <c r="A48" s="7" t="s">
        <v>16</v>
      </c>
      <c r="B48" t="s">
        <v>46</v>
      </c>
      <c r="C48" t="s">
        <v>60</v>
      </c>
      <c r="D48" t="s">
        <v>61</v>
      </c>
      <c r="E48" s="17" t="s">
        <v>62</v>
      </c>
      <c r="G48" t="s">
        <v>86</v>
      </c>
      <c r="H48" s="11"/>
      <c r="I48" s="11"/>
      <c r="J48" s="17">
        <f>Regalos[[#This Row],[Costo previsto]]-Regalos[[#This Row],[Costo real]]</f>
        <v>0</v>
      </c>
    </row>
    <row r="49" spans="1:10" x14ac:dyDescent="0.2">
      <c r="B49" t="s">
        <v>47</v>
      </c>
      <c r="C49" s="11"/>
      <c r="D49" s="11"/>
      <c r="E49" s="17">
        <f>Mascotas[[#This Row],[Costo previsto]]-Mascotas[[#This Row],[Costo real]]</f>
        <v>0</v>
      </c>
      <c r="G49" t="s">
        <v>87</v>
      </c>
      <c r="H49" s="11"/>
      <c r="I49" s="11"/>
      <c r="J49" s="17">
        <f>Regalos[[#This Row],[Costo previsto]]-Regalos[[#This Row],[Costo real]]</f>
        <v>0</v>
      </c>
    </row>
    <row r="50" spans="1:10" x14ac:dyDescent="0.2">
      <c r="B50" t="s">
        <v>48</v>
      </c>
      <c r="C50" s="11"/>
      <c r="D50" s="11"/>
      <c r="E50" s="17">
        <f>Mascotas[[#This Row],[Costo previsto]]-Mascotas[[#This Row],[Costo real]]</f>
        <v>0</v>
      </c>
      <c r="G50" t="s">
        <v>31</v>
      </c>
      <c r="H50" s="11"/>
      <c r="I50" s="11"/>
      <c r="J50" s="17">
        <f>SUBTOTAL(109,Regalos[Diferencia])</f>
        <v>0</v>
      </c>
    </row>
    <row r="51" spans="1:10" x14ac:dyDescent="0.2">
      <c r="B51" t="s">
        <v>49</v>
      </c>
      <c r="C51" s="11"/>
      <c r="D51" s="11"/>
      <c r="E51" s="17">
        <f>Mascotas[[#This Row],[Costo previsto]]-Mascotas[[#This Row],[Costo real]]</f>
        <v>0</v>
      </c>
      <c r="G51" s="10"/>
      <c r="H51" s="10"/>
      <c r="I51" s="10"/>
      <c r="J51" s="18"/>
    </row>
    <row r="52" spans="1:10" x14ac:dyDescent="0.2">
      <c r="B52" t="s">
        <v>50</v>
      </c>
      <c r="C52" s="11"/>
      <c r="D52" s="11"/>
      <c r="E52" s="17">
        <f>Mascotas[[#This Row],[Costo previsto]]-Mascotas[[#This Row],[Costo real]]</f>
        <v>0</v>
      </c>
      <c r="G52" t="s">
        <v>88</v>
      </c>
      <c r="H52" t="s">
        <v>60</v>
      </c>
      <c r="I52" t="s">
        <v>61</v>
      </c>
      <c r="J52" s="17" t="s">
        <v>62</v>
      </c>
    </row>
    <row r="53" spans="1:10" x14ac:dyDescent="0.2">
      <c r="B53" t="s">
        <v>30</v>
      </c>
      <c r="C53" s="11"/>
      <c r="D53" s="11"/>
      <c r="E53" s="17">
        <f>Mascotas[[#This Row],[Costo previsto]]-Mascotas[[#This Row],[Costo real]]</f>
        <v>0</v>
      </c>
      <c r="G53" t="s">
        <v>89</v>
      </c>
      <c r="H53" s="11"/>
      <c r="I53" s="11"/>
      <c r="J53" s="17">
        <f>Legal[[#This Row],[Costo previsto]]-Legal[[#This Row],[Costo real]]</f>
        <v>0</v>
      </c>
    </row>
    <row r="54" spans="1:10" x14ac:dyDescent="0.2">
      <c r="B54" t="s">
        <v>31</v>
      </c>
      <c r="C54" s="11"/>
      <c r="D54" s="11"/>
      <c r="E54" s="17">
        <f>SUBTOTAL(109,Mascotas[Diferencia])</f>
        <v>0</v>
      </c>
      <c r="G54" t="s">
        <v>90</v>
      </c>
      <c r="H54" s="11"/>
      <c r="I54" s="11"/>
      <c r="J54" s="17">
        <f>Legal[[#This Row],[Costo previsto]]-Legal[[#This Row],[Costo real]]</f>
        <v>0</v>
      </c>
    </row>
    <row r="55" spans="1:10" x14ac:dyDescent="0.2">
      <c r="B55" s="10"/>
      <c r="C55" s="10"/>
      <c r="D55" s="10"/>
      <c r="E55" s="18"/>
      <c r="G55" t="s">
        <v>91</v>
      </c>
      <c r="H55" s="11"/>
      <c r="I55" s="11"/>
      <c r="J55" s="17">
        <f>Legal[[#This Row],[Costo previsto]]-Legal[[#This Row],[Costo real]]</f>
        <v>0</v>
      </c>
    </row>
    <row r="56" spans="1:10" x14ac:dyDescent="0.2">
      <c r="A56" s="7" t="s">
        <v>17</v>
      </c>
      <c r="B56" t="s">
        <v>51</v>
      </c>
      <c r="C56" t="s">
        <v>60</v>
      </c>
      <c r="D56" t="s">
        <v>61</v>
      </c>
      <c r="E56" s="17" t="s">
        <v>62</v>
      </c>
      <c r="G56" t="s">
        <v>30</v>
      </c>
      <c r="H56" s="11"/>
      <c r="I56" s="11"/>
      <c r="J56" s="17">
        <f>Legal[[#This Row],[Costo previsto]]-Legal[[#This Row],[Costo real]]</f>
        <v>0</v>
      </c>
    </row>
    <row r="57" spans="1:10" x14ac:dyDescent="0.2">
      <c r="B57" t="s">
        <v>48</v>
      </c>
      <c r="C57" s="11"/>
      <c r="D57" s="11"/>
      <c r="E57" s="17">
        <f>CuidadoPersonal[[#This Row],[Costo previsto]]-CuidadoPersonal[[#This Row],[Costo real]]</f>
        <v>0</v>
      </c>
      <c r="G57" t="s">
        <v>31</v>
      </c>
      <c r="H57" s="11"/>
      <c r="I57" s="11"/>
      <c r="J57" s="17">
        <f>SUBTOTAL(109,Legal[Diferencia])</f>
        <v>0</v>
      </c>
    </row>
    <row r="58" spans="1:10" x14ac:dyDescent="0.2">
      <c r="B58" t="s">
        <v>52</v>
      </c>
      <c r="C58" s="11"/>
      <c r="D58" s="11"/>
      <c r="E58" s="17">
        <f>CuidadoPersonal[[#This Row],[Costo previsto]]-CuidadoPersonal[[#This Row],[Costo real]]</f>
        <v>0</v>
      </c>
      <c r="G58" s="10"/>
      <c r="H58" s="10"/>
      <c r="I58" s="10"/>
      <c r="J58" s="18"/>
    </row>
    <row r="59" spans="1:10" x14ac:dyDescent="0.2">
      <c r="A59" s="7" t="s">
        <v>18</v>
      </c>
      <c r="B59" t="s">
        <v>53</v>
      </c>
      <c r="C59" s="11"/>
      <c r="D59" s="11"/>
      <c r="E59" s="17">
        <f>CuidadoPersonal[[#This Row],[Costo previsto]]-CuidadoPersonal[[#This Row],[Costo real]]</f>
        <v>0</v>
      </c>
      <c r="G59" s="19" t="s">
        <v>92</v>
      </c>
      <c r="H59" s="19"/>
      <c r="I59" s="19"/>
      <c r="J59" s="20">
        <f>SUBTOTAL(109,Alojamiento[Costo previsto],Transporte[Costo previsto],Seguro[Costo previsto],Comida[Costo previsto],Mascotas[Costo previsto],CuidadoPersonal[Costo previsto],Entretenimiento[Costo previsto],Préstamos[Costo previsto],Impuestos[Costo previsto],Ahorros[Costo previsto],Regalos[Costo previsto],Legal[Costo previsto])</f>
        <v>1195</v>
      </c>
    </row>
    <row r="60" spans="1:10" x14ac:dyDescent="0.2">
      <c r="B60" t="s">
        <v>54</v>
      </c>
      <c r="C60" s="11"/>
      <c r="D60" s="11"/>
      <c r="E60" s="17">
        <f>CuidadoPersonal[[#This Row],[Costo previsto]]-CuidadoPersonal[[#This Row],[Costo real]]</f>
        <v>0</v>
      </c>
      <c r="G60" s="19"/>
      <c r="H60" s="19"/>
      <c r="I60" s="19"/>
      <c r="J60" s="20"/>
    </row>
    <row r="61" spans="1:10" x14ac:dyDescent="0.2">
      <c r="B61" t="s">
        <v>55</v>
      </c>
      <c r="C61" s="11"/>
      <c r="D61" s="11"/>
      <c r="E61" s="17">
        <f>CuidadoPersonal[[#This Row],[Costo previsto]]-CuidadoPersonal[[#This Row],[Costo real]]</f>
        <v>0</v>
      </c>
      <c r="G61" s="19" t="s">
        <v>93</v>
      </c>
      <c r="H61" s="19"/>
      <c r="I61" s="19"/>
      <c r="J61" s="20">
        <f>SUBTOTAL(109,Alojamiento[Costo real],Transporte[Costo real],Seguro[Costo real],Comida[Costo real],Mascotas[Costo real],CuidadoPersonal[Costo real],Entretenimiento[Costo real],Préstamos[Costo real],Impuestos[Costo real],Ahorros[Costo real],Regalos[Costo real],Legal[Costo real])</f>
        <v>1236</v>
      </c>
    </row>
    <row r="62" spans="1:10" x14ac:dyDescent="0.2">
      <c r="B62" t="s">
        <v>56</v>
      </c>
      <c r="C62" s="11"/>
      <c r="D62" s="11"/>
      <c r="E62" s="17">
        <f>CuidadoPersonal[[#This Row],[Costo previsto]]-CuidadoPersonal[[#This Row],[Costo real]]</f>
        <v>0</v>
      </c>
      <c r="G62" s="19"/>
      <c r="H62" s="19"/>
      <c r="I62" s="19"/>
      <c r="J62" s="20"/>
    </row>
    <row r="63" spans="1:10" x14ac:dyDescent="0.2">
      <c r="B63" t="s">
        <v>30</v>
      </c>
      <c r="C63" s="11"/>
      <c r="D63" s="11"/>
      <c r="E63" s="17">
        <f>CuidadoPersonal[[#This Row],[Costo previsto]]-CuidadoPersonal[[#This Row],[Costo real]]</f>
        <v>0</v>
      </c>
      <c r="G63" s="19" t="s">
        <v>94</v>
      </c>
      <c r="H63" s="19"/>
      <c r="I63" s="19"/>
      <c r="J63" s="20">
        <f>J59-J61</f>
        <v>-41</v>
      </c>
    </row>
    <row r="64" spans="1:10" x14ac:dyDescent="0.2">
      <c r="B64" t="s">
        <v>31</v>
      </c>
      <c r="C64" s="11"/>
      <c r="D64" s="11"/>
      <c r="E64" s="17">
        <f>SUBTOTAL(109,CuidadoPersonal[Diferencia])</f>
        <v>0</v>
      </c>
      <c r="G64" s="19"/>
      <c r="H64" s="19"/>
      <c r="I64" s="19"/>
      <c r="J64" s="20"/>
    </row>
    <row r="65" spans="2:5" x14ac:dyDescent="0.2">
      <c r="B65" s="10"/>
      <c r="C65" s="10"/>
      <c r="D65" s="10"/>
      <c r="E65" s="10"/>
    </row>
  </sheetData>
  <mergeCells count="20">
    <mergeCell ref="B8:B10"/>
    <mergeCell ref="B4:B6"/>
    <mergeCell ref="G8:I9"/>
    <mergeCell ref="G6:I7"/>
    <mergeCell ref="G4:I5"/>
    <mergeCell ref="C10:D10"/>
    <mergeCell ref="C9:D9"/>
    <mergeCell ref="C8:D8"/>
    <mergeCell ref="C6:D6"/>
    <mergeCell ref="C5:D5"/>
    <mergeCell ref="J8:J9"/>
    <mergeCell ref="J6:J7"/>
    <mergeCell ref="J4:J5"/>
    <mergeCell ref="G59:I60"/>
    <mergeCell ref="C4:D4"/>
    <mergeCell ref="G63:I64"/>
    <mergeCell ref="J63:J64"/>
    <mergeCell ref="J59:J60"/>
    <mergeCell ref="J61:J62"/>
    <mergeCell ref="G61:I62"/>
  </mergeCells>
  <conditionalFormatting sqref="J8:J9">
    <cfRule type="cellIs" dxfId="73" priority="2" operator="lessThan">
      <formula>0</formula>
    </cfRule>
  </conditionalFormatting>
  <conditionalFormatting sqref="J63:J64">
    <cfRule type="cellIs" dxfId="72" priority="1" operator="lessThan">
      <formula>0</formula>
    </cfRule>
  </conditionalFormatting>
  <printOptions horizontalCentered="1"/>
  <pageMargins left="0.4" right="0.4" top="0.4" bottom="0.4" header="0.3" footer="0.3"/>
  <pageSetup paperSize="9" fitToHeight="0" orientation="portrait" r:id="rId1"/>
  <headerFooter differentFirst="1">
    <oddFooter>Page &amp;P of &amp;N</oddFooter>
  </headerFooter>
  <ignoredErrors>
    <ignoredError sqref="J13:J21 E26:E32 J25:J30 J34:J37 E36:E39 E43:E45 J41:J43 J47:J49 J53:J56 J59:J62 E57:E63 E49:E53" emptyCellReference="1"/>
  </ignoredErrors>
  <tableParts count="12">
    <tablePart r:id="rId2"/>
    <tablePart r:id="rId3"/>
    <tablePart r:id="rId4"/>
    <tablePart r:id="rId5"/>
    <tablePart r:id="rId6"/>
    <tablePart r:id="rId7"/>
    <tablePart r:id="rId8"/>
    <tablePart r:id="rId9"/>
    <tablePart r:id="rId10"/>
    <tablePart r:id="rId11"/>
    <tablePart r:id="rId12"/>
    <tablePart r:id="rId1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C97F38-AC51-4DF5-A8A1-C688B0C06A98}">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A421AA56-93FF-42F2-9B83-858AC84E66F6}">
  <ds:schemaRefs>
    <ds:schemaRef ds:uri="http://schemas.microsoft.com/sharepoint/v3/contenttype/forms"/>
  </ds:schemaRefs>
</ds:datastoreItem>
</file>

<file path=customXml/itemProps3.xml><?xml version="1.0" encoding="utf-8"?>
<ds:datastoreItem xmlns:ds="http://schemas.openxmlformats.org/officeDocument/2006/customXml" ds:itemID="{A58CDC10-ABEC-4481-B96A-4E286E4D67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TM04101071</Template>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PRESUPUESTO MENSUAL PERSONAL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2022-11-06T05:44:32Z</dcterms:created>
  <dcterms:modified xsi:type="dcterms:W3CDTF">2025-02-14T14:06:46Z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