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filterPrivacy="1"/>
  <xr:revisionPtr revIDLastSave="0" documentId="13_ncr:1_{CBBDEEB6-C978-284C-9074-CBDFB4BF53B3}" xr6:coauthVersionLast="47" xr6:coauthVersionMax="47" xr10:uidLastSave="{00000000-0000-0000-0000-000000000000}"/>
  <bookViews>
    <workbookView xWindow="0" yWindow="500" windowWidth="28800" windowHeight="16400" xr2:uid="{00000000-000D-0000-FFFF-FFFF00000000}"/>
  </bookViews>
  <sheets>
    <sheet name="Presupuesto familiar mensual" sheetId="1" r:id="rId1"/>
    <sheet name="Hoja1" sheetId="2" r:id="rId2"/>
  </sheets>
  <calcPr calcId="191029"/>
  <webPublishing codePage="1252"/>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9" i="2" l="1"/>
  <c r="E19" i="2"/>
  <c r="F19" i="2"/>
  <c r="F47" i="2" s="1"/>
  <c r="G19" i="2"/>
  <c r="H19" i="2"/>
  <c r="I19" i="2"/>
  <c r="J19" i="2"/>
  <c r="K19" i="2"/>
  <c r="L19" i="2"/>
  <c r="M19" i="2"/>
  <c r="N19" i="2"/>
  <c r="C19" i="2"/>
  <c r="D46" i="2"/>
  <c r="E46" i="2"/>
  <c r="F46" i="2"/>
  <c r="G46" i="2"/>
  <c r="H46" i="2"/>
  <c r="I46" i="2"/>
  <c r="J46" i="2"/>
  <c r="K46" i="2"/>
  <c r="L46" i="2"/>
  <c r="M46" i="2"/>
  <c r="N46" i="2"/>
  <c r="C46" i="2"/>
  <c r="D37" i="2"/>
  <c r="E37" i="2"/>
  <c r="F37" i="2"/>
  <c r="G37" i="2"/>
  <c r="H37" i="2"/>
  <c r="I37" i="2"/>
  <c r="J37" i="2"/>
  <c r="K37" i="2"/>
  <c r="L37" i="2"/>
  <c r="M37" i="2"/>
  <c r="N37" i="2"/>
  <c r="C37" i="2"/>
  <c r="C47" i="2" s="1"/>
  <c r="D29" i="2"/>
  <c r="E29" i="2"/>
  <c r="F29" i="2"/>
  <c r="G29" i="2"/>
  <c r="H29" i="2"/>
  <c r="I29" i="2"/>
  <c r="J29" i="2"/>
  <c r="K29" i="2"/>
  <c r="L29" i="2"/>
  <c r="M29" i="2"/>
  <c r="N29" i="2"/>
  <c r="C29" i="2"/>
  <c r="D47" i="2"/>
  <c r="E47" i="2"/>
  <c r="L47" i="2"/>
  <c r="D10" i="2"/>
  <c r="E10" i="2"/>
  <c r="F10" i="2"/>
  <c r="G10" i="2"/>
  <c r="H10" i="2"/>
  <c r="I10" i="2"/>
  <c r="J10" i="2"/>
  <c r="K10" i="2"/>
  <c r="L10" i="2"/>
  <c r="M10" i="2"/>
  <c r="N10" i="2"/>
  <c r="C10" i="2"/>
  <c r="M47" i="2" l="1"/>
  <c r="N47" i="2"/>
  <c r="G47" i="2"/>
  <c r="G48" i="2" s="1"/>
  <c r="K47" i="2"/>
  <c r="J47" i="2"/>
  <c r="J48" i="2" s="1"/>
  <c r="I47" i="2"/>
  <c r="K48" i="2"/>
  <c r="I48" i="2"/>
  <c r="H47" i="2"/>
  <c r="H48" i="2" s="1"/>
  <c r="F48" i="2"/>
  <c r="C48" i="2"/>
  <c r="N48" i="2"/>
  <c r="M48" i="2"/>
  <c r="E48" i="2"/>
  <c r="L48" i="2"/>
  <c r="D48" i="2"/>
  <c r="H8" i="1" l="1"/>
  <c r="J78" i="1" l="1"/>
  <c r="J79" i="1"/>
  <c r="J80" i="1"/>
  <c r="J69" i="1"/>
  <c r="J70" i="1" l="1"/>
  <c r="J71" i="1" l="1"/>
  <c r="J72" i="1"/>
  <c r="J73" i="1"/>
  <c r="J56" i="1"/>
  <c r="J57" i="1"/>
  <c r="J58" i="1"/>
  <c r="J59" i="1"/>
  <c r="J60" i="1"/>
  <c r="J61" i="1"/>
  <c r="J62" i="1"/>
  <c r="J48" i="1"/>
  <c r="J49" i="1" l="1"/>
  <c r="J50" i="1" l="1"/>
  <c r="J51" i="1"/>
  <c r="J37" i="1"/>
  <c r="J38" i="1"/>
  <c r="J39" i="1"/>
  <c r="J40" i="1"/>
  <c r="J41" i="1"/>
  <c r="J42" i="1"/>
  <c r="J43" i="1"/>
  <c r="J25" i="1"/>
  <c r="J26" i="1"/>
  <c r="J27" i="1"/>
  <c r="J28" i="1"/>
  <c r="J29" i="1"/>
  <c r="J30" i="1"/>
  <c r="E78" i="1"/>
  <c r="E79" i="1"/>
  <c r="E80" i="1"/>
  <c r="E81" i="1"/>
  <c r="E69" i="1"/>
  <c r="E70" i="1"/>
  <c r="E71" i="1"/>
  <c r="E72" i="1"/>
  <c r="E57" i="1"/>
  <c r="E56" i="1"/>
  <c r="E58" i="1"/>
  <c r="E59" i="1"/>
  <c r="E60" i="1"/>
  <c r="E61" i="1"/>
  <c r="E62" i="1"/>
  <c r="E63" i="1"/>
  <c r="E64" i="1"/>
  <c r="E48" i="1"/>
  <c r="E49" i="1"/>
  <c r="E50" i="1"/>
  <c r="E37" i="1"/>
  <c r="E38" i="1"/>
  <c r="E39" i="1"/>
  <c r="E40" i="1"/>
  <c r="E26" i="1"/>
  <c r="E27" i="1"/>
  <c r="E28" i="1"/>
  <c r="E29" i="1"/>
  <c r="E30" i="1"/>
  <c r="E31" i="1"/>
  <c r="E32" i="1"/>
  <c r="E10" i="1"/>
  <c r="E11" i="1"/>
  <c r="E12" i="1"/>
  <c r="E13" i="1"/>
  <c r="E14" i="1"/>
  <c r="E15" i="1"/>
  <c r="E16" i="1"/>
  <c r="E17" i="1"/>
  <c r="E18" i="1"/>
  <c r="E19" i="1"/>
  <c r="E20" i="1"/>
  <c r="I63" i="1"/>
  <c r="H63" i="1"/>
  <c r="D73" i="1"/>
  <c r="C73" i="1"/>
  <c r="I81" i="1"/>
  <c r="H81" i="1"/>
  <c r="D82" i="1"/>
  <c r="C82" i="1"/>
  <c r="I31" i="1"/>
  <c r="H31" i="1"/>
  <c r="I44" i="1"/>
  <c r="H44" i="1"/>
  <c r="D65" i="1"/>
  <c r="C65" i="1"/>
  <c r="D51" i="1"/>
  <c r="C51" i="1"/>
  <c r="D41" i="1"/>
  <c r="C41" i="1"/>
  <c r="D33" i="1"/>
  <c r="C33" i="1"/>
  <c r="C21" i="1"/>
  <c r="D21" i="1" l="1"/>
  <c r="H14" i="1"/>
  <c r="E82" i="1" l="1"/>
  <c r="E51" i="1"/>
  <c r="J81" i="1"/>
  <c r="E73" i="1"/>
  <c r="J63" i="1"/>
  <c r="J31" i="1"/>
  <c r="J44" i="1"/>
  <c r="E65" i="1"/>
  <c r="E41" i="1"/>
  <c r="E33" i="1"/>
  <c r="E21" i="1"/>
  <c r="H74" i="1"/>
  <c r="I74" i="1" l="1"/>
  <c r="J74" i="1" l="1"/>
  <c r="J52" i="1"/>
  <c r="E5" i="1" s="1"/>
  <c r="I52" i="1"/>
  <c r="D5" i="1"/>
  <c r="H18" i="1" s="1"/>
  <c r="H52" i="1"/>
  <c r="C5" i="1" s="1"/>
  <c r="H17" i="1" s="1"/>
  <c r="H19" i="1" l="1"/>
</calcChain>
</file>

<file path=xl/sharedStrings.xml><?xml version="1.0" encoding="utf-8"?>
<sst xmlns="http://schemas.openxmlformats.org/spreadsheetml/2006/main" count="217" uniqueCount="128">
  <si>
    <t>Presupuesto familiar mensual</t>
  </si>
  <si>
    <t xml:space="preserve">Resumen </t>
  </si>
  <si>
    <t>Alojamiento</t>
  </si>
  <si>
    <t>Teléfono</t>
  </si>
  <si>
    <t>Electricidad</t>
  </si>
  <si>
    <t>Gas</t>
  </si>
  <si>
    <t>Televisión por cable</t>
  </si>
  <si>
    <t>Mantenimiento o reparaciones</t>
  </si>
  <si>
    <t>Suministros</t>
  </si>
  <si>
    <t>Otros</t>
  </si>
  <si>
    <t>Total</t>
  </si>
  <si>
    <t>Transporte</t>
  </si>
  <si>
    <t>Columna1</t>
  </si>
  <si>
    <t>Pago de vehículo 1</t>
  </si>
  <si>
    <t>Pago de vehículo 2</t>
  </si>
  <si>
    <t>Gastos de taxi o bus</t>
  </si>
  <si>
    <t>Seguro</t>
  </si>
  <si>
    <t>Licencias</t>
  </si>
  <si>
    <t>Combustible</t>
  </si>
  <si>
    <t>Mantenimiento</t>
  </si>
  <si>
    <t>Hogar</t>
  </si>
  <si>
    <t>Salud</t>
  </si>
  <si>
    <t>Vida</t>
  </si>
  <si>
    <t>Comida</t>
  </si>
  <si>
    <t>Alimentos</t>
  </si>
  <si>
    <t>Restaurantes</t>
  </si>
  <si>
    <t>Niños</t>
  </si>
  <si>
    <t>Médicos</t>
  </si>
  <si>
    <t>Ropa</t>
  </si>
  <si>
    <t>Matrícula escolar</t>
  </si>
  <si>
    <t>Material escolar</t>
  </si>
  <si>
    <t>Tasas o cuotas de la organización</t>
  </si>
  <si>
    <t>Dinero del almuerzo</t>
  </si>
  <si>
    <t>Cuidado infantil</t>
  </si>
  <si>
    <t>Juegos y juguetes</t>
  </si>
  <si>
    <t>Legal</t>
  </si>
  <si>
    <t>Abogados</t>
  </si>
  <si>
    <t>Pensión alimenticia</t>
  </si>
  <si>
    <t>Pagos</t>
  </si>
  <si>
    <t>Ahorros e inversiones</t>
  </si>
  <si>
    <t>Cuenta de jubilación</t>
  </si>
  <si>
    <t>Cuenta de inversión</t>
  </si>
  <si>
    <t>Universidad</t>
  </si>
  <si>
    <t>Costo previsto
total</t>
  </si>
  <si>
    <t>Costo
previsto</t>
  </si>
  <si>
    <t>Costo
real total</t>
  </si>
  <si>
    <t>Costo
real</t>
  </si>
  <si>
    <t>Diferencia
total</t>
  </si>
  <si>
    <t>Diferencia</t>
  </si>
  <si>
    <t>Fuente de ingresos mensuales previstos</t>
  </si>
  <si>
    <t>Ingreso 1</t>
  </si>
  <si>
    <t>Ingreso 2</t>
  </si>
  <si>
    <t>Ingresos adicionales</t>
  </si>
  <si>
    <t>Total de ingresos mensuales</t>
  </si>
  <si>
    <t>Fuente de ingresos mensuales reales</t>
  </si>
  <si>
    <t>Saldo</t>
  </si>
  <si>
    <t>Saldo previsto</t>
  </si>
  <si>
    <t>Saldo real</t>
  </si>
  <si>
    <t>Préstamos</t>
  </si>
  <si>
    <t>Personal</t>
  </si>
  <si>
    <t>Estudiante</t>
  </si>
  <si>
    <t>Tarjeta de crédito</t>
  </si>
  <si>
    <t>Entretenimiento</t>
  </si>
  <si>
    <t>Aplicaciones de streaming</t>
  </si>
  <si>
    <t>Juegos en línea</t>
  </si>
  <si>
    <t>Películas</t>
  </si>
  <si>
    <t>Conciertos</t>
  </si>
  <si>
    <t>Eventos deportivos</t>
  </si>
  <si>
    <t>Teatro</t>
  </si>
  <si>
    <t>Impuestos</t>
  </si>
  <si>
    <t>Cuidado personal</t>
  </si>
  <si>
    <t>Pelo y uñas</t>
  </si>
  <si>
    <t>Tintorería</t>
  </si>
  <si>
    <t>Gimnasio</t>
  </si>
  <si>
    <t>Mascotas</t>
  </si>
  <si>
    <t>Limpieza</t>
  </si>
  <si>
    <t>Juguetes</t>
  </si>
  <si>
    <t>Regalos y donaciones</t>
  </si>
  <si>
    <t>Organización benéfica 1</t>
  </si>
  <si>
    <t>Organización benéfica 2</t>
  </si>
  <si>
    <t>Organización benéfica 3</t>
  </si>
  <si>
    <t>Costo 
previsto</t>
  </si>
  <si>
    <t>Costo 
real</t>
  </si>
  <si>
    <t>Agua y agua</t>
  </si>
  <si>
    <t>IVA</t>
  </si>
  <si>
    <t>Impuesto a la renta</t>
  </si>
  <si>
    <t>Primera Categoría</t>
  </si>
  <si>
    <t>Arriendo o Crédito Hipotecario</t>
  </si>
  <si>
    <t>Pensión</t>
  </si>
  <si>
    <t>Aseo y ornato</t>
  </si>
  <si>
    <t>Categoría</t>
  </si>
  <si>
    <t>Ingresos</t>
  </si>
  <si>
    <t>Ingreso 1 (Salario)</t>
  </si>
  <si>
    <t>Ingreso 2 (Extra)</t>
  </si>
  <si>
    <t>Ingreso 3 (Freelance)</t>
  </si>
  <si>
    <t>Total Ingresos</t>
  </si>
  <si>
    <t>Costos Fijos</t>
  </si>
  <si>
    <t>Alquiler/Hipoteca</t>
  </si>
  <si>
    <t>Servicios Públicos</t>
  </si>
  <si>
    <t>Total Costos Fijos</t>
  </si>
  <si>
    <t>Costos Variables</t>
  </si>
  <si>
    <t>Compras</t>
  </si>
  <si>
    <t>Gasolina</t>
  </si>
  <si>
    <t>Total Costos Variables</t>
  </si>
  <si>
    <t>Gastos Necesarios</t>
  </si>
  <si>
    <t>Medicina</t>
  </si>
  <si>
    <t>Educación</t>
  </si>
  <si>
    <t>Pago de deudas</t>
  </si>
  <si>
    <t>Total Gastos Necesarios</t>
  </si>
  <si>
    <t>Gastos Deseados</t>
  </si>
  <si>
    <t>Viajes</t>
  </si>
  <si>
    <t>Entretenimiento Extra</t>
  </si>
  <si>
    <t>Hobbies</t>
  </si>
  <si>
    <t>Total Gastos Deseados</t>
  </si>
  <si>
    <t>Total Gastos</t>
  </si>
  <si>
    <t>ENERO</t>
  </si>
  <si>
    <t>FEBRERO</t>
  </si>
  <si>
    <t>MARZO</t>
  </si>
  <si>
    <t>ABRIL</t>
  </si>
  <si>
    <t>MAYO</t>
  </si>
  <si>
    <t>JUNIO</t>
  </si>
  <si>
    <t>JULIO</t>
  </si>
  <si>
    <t>AGOSTO</t>
  </si>
  <si>
    <t>SEPTIEMBRE</t>
  </si>
  <si>
    <t>OCTUBRE</t>
  </si>
  <si>
    <t>NOVIEMBRE</t>
  </si>
  <si>
    <t>DICIEMBRE</t>
  </si>
  <si>
    <t>SOBRANTE O FALTANTE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</si>
</sst>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quot;$&quot;* #,##0_-;\-&quot;$&quot;* #,##0_-;_-&quot;$&quot;* &quot;-&quot;_-;_-@_-"/>
    <numFmt numFmtId="164" formatCode="#,##0\ &quot;€&quot;;[Red]\-#,##0\ &quot;€&quot;"/>
    <numFmt numFmtId="165" formatCode="&quot;$&quot;#,##0_);[Red]\(&quot;$&quot;#,##0\)"/>
    <numFmt numFmtId="172" formatCode="_ [$$-340A]* #,##0_ ;_ [$$-340A]* \-#,##0_ ;_ [$$-340A]* &quot;-&quot;??_ ;_ @_ "/>
  </numFmts>
  <fonts count="39" x14ac:knownFonts="1">
    <font>
      <sz val="11"/>
      <name val="Calibri"/>
      <family val="2"/>
      <scheme val="minor"/>
    </font>
    <font>
      <sz val="12"/>
      <color theme="1"/>
      <name val="Calibri"/>
      <family val="2"/>
      <scheme val="minor"/>
    </font>
    <font>
      <sz val="8"/>
      <name val="Arial"/>
      <family val="2"/>
    </font>
    <font>
      <sz val="10"/>
      <name val="Calibri"/>
      <family val="1"/>
      <scheme val="minor"/>
    </font>
    <font>
      <sz val="8"/>
      <name val="Calibri"/>
      <family val="2"/>
      <scheme val="minor"/>
    </font>
    <font>
      <b/>
      <sz val="12"/>
      <name val="Calibri"/>
      <family val="2"/>
      <scheme val="major"/>
    </font>
    <font>
      <b/>
      <sz val="16"/>
      <color theme="1"/>
      <name val="Calibri"/>
      <family val="2"/>
      <scheme val="major"/>
    </font>
    <font>
      <b/>
      <sz val="11"/>
      <name val="Calibri"/>
      <family val="2"/>
      <scheme val="minor"/>
    </font>
    <font>
      <b/>
      <sz val="11"/>
      <color theme="0"/>
      <name val="Calibri"/>
      <family val="2"/>
      <scheme val="minor"/>
    </font>
    <font>
      <sz val="11"/>
      <name val="Calibri"/>
      <family val="2"/>
      <scheme val="minor"/>
    </font>
    <font>
      <b/>
      <sz val="12"/>
      <color theme="1" tint="0.34998626667073579"/>
      <name val="Calibri"/>
      <family val="2"/>
      <scheme val="minor"/>
    </font>
    <font>
      <sz val="12"/>
      <color theme="1" tint="0.34998626667073579"/>
      <name val="Calibri"/>
      <family val="2"/>
      <scheme val="minor"/>
    </font>
    <font>
      <sz val="12"/>
      <color theme="1" tint="0.34998626667073579"/>
      <name val="Calibri"/>
      <family val="2"/>
    </font>
    <font>
      <b/>
      <sz val="14"/>
      <color theme="1" tint="0.34998626667073579"/>
      <name val="Calibri"/>
      <family val="2"/>
      <scheme val="minor"/>
    </font>
    <font>
      <b/>
      <sz val="14"/>
      <color theme="5"/>
      <name val="Calibri"/>
      <family val="2"/>
      <scheme val="minor"/>
    </font>
    <font>
      <b/>
      <sz val="14"/>
      <color theme="0"/>
      <name val="Calibri"/>
      <family val="2"/>
      <scheme val="minor"/>
    </font>
    <font>
      <b/>
      <sz val="12"/>
      <color theme="0"/>
      <name val="Calibri"/>
      <family val="2"/>
      <scheme val="minor"/>
    </font>
    <font>
      <sz val="12"/>
      <color theme="0"/>
      <name val="Calibri"/>
      <family val="2"/>
      <scheme val="minor"/>
    </font>
    <font>
      <b/>
      <sz val="14"/>
      <color theme="1" tint="0.34998626667073579"/>
      <name val="Calibri"/>
      <family val="2"/>
    </font>
    <font>
      <sz val="14"/>
      <color theme="0"/>
      <name val="Calibri"/>
      <family val="2"/>
    </font>
    <font>
      <b/>
      <sz val="14"/>
      <color theme="5"/>
      <name val="Calibri"/>
      <family val="2"/>
    </font>
    <font>
      <b/>
      <sz val="16"/>
      <color theme="5"/>
      <name val="Calibri"/>
      <family val="2"/>
      <scheme val="minor"/>
    </font>
    <font>
      <sz val="12"/>
      <color theme="1"/>
      <name val="Calibri"/>
      <family val="2"/>
      <scheme val="minor"/>
    </font>
    <font>
      <b/>
      <sz val="40"/>
      <color theme="9"/>
      <name val="Calibri"/>
      <family val="2"/>
      <scheme val="minor"/>
    </font>
    <font>
      <b/>
      <sz val="14"/>
      <color theme="9"/>
      <name val="Calibri"/>
      <family val="2"/>
      <scheme val="minor"/>
    </font>
    <font>
      <sz val="10"/>
      <color theme="9"/>
      <name val="Calibri"/>
      <family val="2"/>
      <scheme val="minor"/>
    </font>
    <font>
      <b/>
      <sz val="10"/>
      <color theme="9"/>
      <name val="Calibri"/>
      <family val="2"/>
      <scheme val="minor"/>
    </font>
    <font>
      <sz val="14"/>
      <color theme="0"/>
      <name val="Calibri"/>
      <family val="2"/>
      <scheme val="minor"/>
    </font>
    <font>
      <b/>
      <sz val="14"/>
      <color theme="1"/>
      <name val="Calibri"/>
      <family val="2"/>
      <scheme val="minor"/>
    </font>
    <font>
      <sz val="14"/>
      <color theme="1"/>
      <name val="Calibri"/>
      <family val="2"/>
      <scheme val="minor"/>
    </font>
    <font>
      <b/>
      <sz val="40"/>
      <color theme="9" tint="-0.24994659260841701"/>
      <name val="Calibri"/>
      <family val="2"/>
      <scheme val="major"/>
    </font>
    <font>
      <b/>
      <sz val="20"/>
      <color theme="9" tint="-0.24994659260841701"/>
      <name val="Calibri"/>
      <family val="2"/>
      <scheme val="major"/>
    </font>
    <font>
      <sz val="12"/>
      <color theme="9" tint="-0.24994659260841701"/>
      <name val="Calibri"/>
      <family val="2"/>
      <scheme val="major"/>
    </font>
    <font>
      <sz val="20"/>
      <color theme="9" tint="-0.24994659260841701"/>
      <name val="Calibri"/>
      <family val="2"/>
      <scheme val="major"/>
    </font>
    <font>
      <b/>
      <sz val="12"/>
      <color theme="9" tint="-0.24994659260841701"/>
      <name val="Calibri"/>
      <family val="2"/>
      <scheme val="major"/>
    </font>
    <font>
      <sz val="10"/>
      <name val="Calibri"/>
      <family val="2"/>
      <scheme val="major"/>
    </font>
    <font>
      <sz val="11"/>
      <name val="Calibri"/>
      <family val="2"/>
      <scheme val="major"/>
    </font>
    <font>
      <sz val="14"/>
      <name val="Calibri"/>
      <family val="2"/>
      <scheme val="major"/>
    </font>
    <font>
      <b/>
      <sz val="13.5"/>
      <name val="Calibri"/>
      <family val="2"/>
      <scheme val="minor"/>
    </font>
  </fonts>
  <fills count="14">
    <fill>
      <patternFill patternType="none"/>
    </fill>
    <fill>
      <patternFill patternType="gray125"/>
    </fill>
    <fill>
      <patternFill patternType="solid">
        <fgColor theme="0"/>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6337778862885"/>
        <bgColor indexed="64"/>
      </patternFill>
    </fill>
    <fill>
      <patternFill patternType="solid">
        <fgColor theme="9" tint="0.3999450666829432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s>
  <borders count="43">
    <border>
      <left/>
      <right/>
      <top/>
      <bottom/>
      <diagonal/>
    </border>
    <border>
      <left/>
      <right/>
      <top style="thin">
        <color theme="0"/>
      </top>
      <bottom style="thin">
        <color theme="4" tint="-0.499984740745262"/>
      </bottom>
      <diagonal/>
    </border>
    <border>
      <left style="thin">
        <color theme="4" tint="-0.499984740745262"/>
      </left>
      <right/>
      <top/>
      <bottom/>
      <diagonal/>
    </border>
    <border>
      <left/>
      <right style="thin">
        <color theme="4" tint="-0.499984740745262"/>
      </right>
      <top/>
      <bottom/>
      <diagonal/>
    </border>
    <border>
      <left/>
      <right/>
      <top/>
      <bottom style="thin">
        <color theme="4" tint="-0.499984740745262"/>
      </bottom>
      <diagonal/>
    </border>
    <border>
      <left/>
      <right/>
      <top style="thin">
        <color theme="4" tint="-0.499984740745262"/>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bottom style="thin">
        <color theme="0" tint="-0.14996795556505021"/>
      </bottom>
      <diagonal/>
    </border>
    <border>
      <left/>
      <right/>
      <top/>
      <bottom style="thin">
        <color theme="0" tint="-0.14993743705557422"/>
      </bottom>
      <diagonal/>
    </border>
    <border>
      <left/>
      <right/>
      <top/>
      <bottom style="thin">
        <color theme="9"/>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right/>
      <top/>
      <bottom style="thin">
        <color theme="9" tint="-0.24994659260841701"/>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4">
    <xf numFmtId="0" fontId="0" fillId="0" borderId="0">
      <alignment vertical="center"/>
    </xf>
    <xf numFmtId="0" fontId="6" fillId="0" borderId="0" applyNumberFormat="0" applyFill="0" applyBorder="0" applyProtection="0">
      <alignment horizontal="left"/>
    </xf>
    <xf numFmtId="0" fontId="8" fillId="3" borderId="0" applyNumberFormat="0" applyProtection="0">
      <alignment horizontal="right" vertical="center"/>
    </xf>
    <xf numFmtId="0" fontId="8" fillId="3" borderId="0" applyNumberFormat="0" applyAlignment="0" applyProtection="0"/>
    <xf numFmtId="0" fontId="8" fillId="3" borderId="0" applyProtection="0">
      <alignment horizontal="center" vertical="center" wrapText="1"/>
    </xf>
    <xf numFmtId="165" fontId="7" fillId="4" borderId="1" applyProtection="0">
      <alignment vertical="center"/>
    </xf>
    <xf numFmtId="164" fontId="9" fillId="5" borderId="0" applyFont="0" applyAlignment="0">
      <alignment vertical="center"/>
    </xf>
    <xf numFmtId="164" fontId="9" fillId="0" borderId="0" applyFont="0" applyFill="0" applyBorder="0" applyAlignment="0">
      <alignment vertical="center" wrapText="1"/>
    </xf>
    <xf numFmtId="0" fontId="9" fillId="5" borderId="2" applyNumberFormat="0" applyFont="0" applyAlignment="0">
      <alignment vertical="center"/>
    </xf>
    <xf numFmtId="164" fontId="9" fillId="5" borderId="4" applyNumberFormat="0" applyFont="0" applyFill="0" applyAlignment="0">
      <alignment vertical="center"/>
    </xf>
    <xf numFmtId="164" fontId="9" fillId="5" borderId="5" applyNumberFormat="0" applyFont="0" applyFill="0" applyAlignment="0">
      <alignment vertical="center"/>
    </xf>
    <xf numFmtId="164" fontId="9" fillId="5" borderId="2" applyNumberFormat="0" applyFont="0" applyFill="0" applyAlignment="0">
      <alignment vertical="center"/>
    </xf>
    <xf numFmtId="164" fontId="9" fillId="5" borderId="3" applyFont="0" applyFill="0" applyAlignment="0">
      <alignment vertical="center"/>
    </xf>
    <xf numFmtId="42" fontId="9" fillId="0" borderId="0" applyFont="0" applyFill="0" applyBorder="0" applyAlignment="0" applyProtection="0"/>
  </cellStyleXfs>
  <cellXfs count="172">
    <xf numFmtId="0" fontId="0" fillId="0" borderId="0" xfId="0">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0" xfId="1" applyFont="1" applyFill="1" applyBorder="1" applyAlignment="1">
      <alignment horizontal="left" vertical="center" wrapText="1"/>
    </xf>
    <xf numFmtId="164" fontId="5" fillId="2" borderId="0" xfId="7" applyFont="1" applyFill="1" applyBorder="1" applyAlignment="1">
      <alignment horizontal="left" vertical="center" wrapText="1"/>
    </xf>
    <xf numFmtId="164" fontId="0" fillId="0" borderId="0" xfId="7" applyFont="1" applyAlignment="1">
      <alignment vertical="center"/>
    </xf>
    <xf numFmtId="0" fontId="11" fillId="6" borderId="0" xfId="0" applyFont="1" applyFill="1">
      <alignment vertical="center"/>
    </xf>
    <xf numFmtId="164" fontId="11" fillId="6" borderId="10" xfId="7" applyFont="1" applyFill="1" applyBorder="1" applyAlignment="1">
      <alignment horizontal="center" vertical="center" wrapText="1"/>
    </xf>
    <xf numFmtId="164" fontId="11" fillId="6" borderId="7" xfId="7" applyFont="1" applyFill="1" applyBorder="1" applyAlignment="1">
      <alignment horizontal="center" vertical="center" wrapText="1"/>
    </xf>
    <xf numFmtId="0" fontId="11" fillId="6" borderId="0" xfId="0" applyFont="1" applyFill="1" applyAlignment="1">
      <alignment vertical="center" wrapText="1"/>
    </xf>
    <xf numFmtId="164" fontId="11" fillId="6" borderId="0" xfId="11" applyFont="1" applyFill="1" applyBorder="1" applyAlignment="1">
      <alignment vertical="center" wrapText="1"/>
    </xf>
    <xf numFmtId="164" fontId="11" fillId="6" borderId="0" xfId="7" applyFont="1" applyFill="1" applyBorder="1" applyAlignment="1">
      <alignment vertical="center" wrapText="1"/>
    </xf>
    <xf numFmtId="164" fontId="10" fillId="6" borderId="0" xfId="9" applyFont="1" applyFill="1" applyBorder="1" applyAlignment="1">
      <alignment vertical="center"/>
    </xf>
    <xf numFmtId="0" fontId="11" fillId="6" borderId="9" xfId="0" applyFont="1" applyFill="1" applyBorder="1" applyAlignment="1">
      <alignment horizontal="left" vertical="center" wrapText="1" indent="1"/>
    </xf>
    <xf numFmtId="0" fontId="11" fillId="6" borderId="0" xfId="0" applyFont="1" applyFill="1" applyAlignment="1">
      <alignment horizontal="left" vertical="center" wrapText="1" indent="1"/>
    </xf>
    <xf numFmtId="164" fontId="11" fillId="6" borderId="0" xfId="7" applyFont="1" applyFill="1" applyBorder="1" applyAlignment="1">
      <alignment horizontal="center" vertical="center" wrapText="1"/>
    </xf>
    <xf numFmtId="0" fontId="13" fillId="6" borderId="15" xfId="4" applyFont="1" applyFill="1" applyBorder="1">
      <alignment horizontal="center" vertical="center" wrapText="1"/>
    </xf>
    <xf numFmtId="0" fontId="15" fillId="6" borderId="15" xfId="3" applyNumberFormat="1" applyFont="1" applyFill="1" applyBorder="1" applyAlignment="1">
      <alignment horizontal="center" vertical="center"/>
    </xf>
    <xf numFmtId="0" fontId="14" fillId="6" borderId="0" xfId="0" applyFont="1" applyFill="1" applyAlignment="1">
      <alignment horizontal="left" vertical="center" wrapText="1" indent="1"/>
    </xf>
    <xf numFmtId="164" fontId="11" fillId="6" borderId="0" xfId="7" applyFont="1" applyFill="1" applyBorder="1" applyAlignment="1">
      <alignment horizontal="left" vertical="center" wrapText="1" indent="1"/>
    </xf>
    <xf numFmtId="0" fontId="11" fillId="6" borderId="12" xfId="0" applyFont="1" applyFill="1" applyBorder="1" applyAlignment="1">
      <alignment horizontal="left" vertical="center" wrapText="1" indent="1"/>
    </xf>
    <xf numFmtId="0" fontId="11" fillId="6" borderId="6" xfId="0" applyFont="1" applyFill="1" applyBorder="1" applyAlignment="1">
      <alignment horizontal="left" vertical="center" wrapText="1" indent="1"/>
    </xf>
    <xf numFmtId="164" fontId="11" fillId="6" borderId="13" xfId="7" applyFont="1" applyFill="1" applyBorder="1" applyAlignment="1">
      <alignment horizontal="center" vertical="center" wrapText="1"/>
    </xf>
    <xf numFmtId="0" fontId="11" fillId="6" borderId="0" xfId="3" applyFont="1" applyFill="1" applyAlignment="1">
      <alignment horizontal="left" vertical="center" wrapText="1"/>
    </xf>
    <xf numFmtId="164" fontId="11" fillId="0" borderId="0" xfId="7" applyFont="1" applyFill="1" applyBorder="1" applyAlignment="1">
      <alignment horizontal="center" vertical="center" wrapText="1"/>
    </xf>
    <xf numFmtId="0" fontId="12" fillId="6" borderId="9" xfId="0" applyFont="1" applyFill="1" applyBorder="1" applyAlignment="1">
      <alignment horizontal="left" vertical="center" wrapText="1" indent="1"/>
    </xf>
    <xf numFmtId="0" fontId="14" fillId="0" borderId="0" xfId="0" applyFont="1" applyAlignment="1">
      <alignment horizontal="left" vertical="center" wrapText="1" indent="1"/>
    </xf>
    <xf numFmtId="0" fontId="20" fillId="0" borderId="0" xfId="0" applyFont="1" applyAlignment="1">
      <alignment horizontal="left" vertical="center" wrapText="1" indent="1"/>
    </xf>
    <xf numFmtId="0" fontId="21" fillId="0" borderId="0" xfId="0" applyFont="1" applyAlignment="1">
      <alignment horizontal="left" vertical="center" wrapText="1" indent="1"/>
    </xf>
    <xf numFmtId="0" fontId="15" fillId="6" borderId="15" xfId="3" applyNumberFormat="1" applyFont="1" applyFill="1" applyBorder="1" applyAlignment="1">
      <alignment vertical="center" wrapText="1"/>
    </xf>
    <xf numFmtId="164" fontId="13" fillId="6" borderId="15" xfId="7" applyFont="1" applyFill="1" applyBorder="1" applyAlignment="1">
      <alignment horizontal="center" vertical="center" wrapText="1"/>
    </xf>
    <xf numFmtId="0" fontId="25" fillId="0" borderId="0" xfId="0" applyFont="1" applyAlignment="1">
      <alignment vertical="center" wrapText="1"/>
    </xf>
    <xf numFmtId="0" fontId="19" fillId="6" borderId="15" xfId="4" applyFont="1" applyFill="1" applyBorder="1" applyAlignment="1">
      <alignment horizontal="left" vertical="center" wrapText="1" indent="1"/>
    </xf>
    <xf numFmtId="0" fontId="18" fillId="6" borderId="15" xfId="4" applyFont="1" applyFill="1" applyBorder="1">
      <alignment horizontal="center" vertical="center" wrapText="1"/>
    </xf>
    <xf numFmtId="164" fontId="18" fillId="6" borderId="15" xfId="7" applyFont="1" applyFill="1" applyBorder="1" applyAlignment="1">
      <alignment horizontal="center" vertical="center" wrapText="1"/>
    </xf>
    <xf numFmtId="0" fontId="16" fillId="6" borderId="15" xfId="3" applyNumberFormat="1" applyFont="1" applyFill="1" applyBorder="1" applyAlignment="1">
      <alignment horizontal="center" vertical="center" wrapText="1"/>
    </xf>
    <xf numFmtId="0" fontId="15" fillId="6" borderId="0" xfId="3" applyNumberFormat="1" applyFont="1" applyFill="1" applyAlignment="1">
      <alignment horizontal="left" vertical="center" wrapText="1" indent="1"/>
    </xf>
    <xf numFmtId="0" fontId="13" fillId="6" borderId="0" xfId="4" applyFont="1" applyFill="1">
      <alignment horizontal="center" vertical="center" wrapText="1"/>
    </xf>
    <xf numFmtId="0" fontId="15" fillId="6" borderId="15" xfId="3" applyNumberFormat="1" applyFont="1" applyFill="1" applyBorder="1" applyAlignment="1">
      <alignment horizontal="left" vertical="center" wrapText="1" indent="1"/>
    </xf>
    <xf numFmtId="0" fontId="17" fillId="6" borderId="16" xfId="3" applyNumberFormat="1" applyFont="1" applyFill="1" applyBorder="1" applyAlignment="1">
      <alignment horizontal="left" vertical="center" wrapText="1" indent="1"/>
    </xf>
    <xf numFmtId="0" fontId="13" fillId="6" borderId="16" xfId="4" applyFont="1" applyFill="1" applyBorder="1">
      <alignment horizontal="center" vertical="center" wrapText="1"/>
    </xf>
    <xf numFmtId="164" fontId="13" fillId="6" borderId="16" xfId="7" applyFont="1" applyFill="1" applyBorder="1" applyAlignment="1">
      <alignment horizontal="center" vertical="center" wrapText="1"/>
    </xf>
    <xf numFmtId="0" fontId="16" fillId="6" borderId="15" xfId="3" applyNumberFormat="1" applyFont="1" applyFill="1" applyBorder="1" applyAlignment="1">
      <alignment horizontal="left" vertical="center" wrapText="1" indent="1"/>
    </xf>
    <xf numFmtId="0" fontId="26" fillId="0" borderId="0" xfId="0" applyFont="1" applyAlignment="1">
      <alignment vertical="center" wrapText="1"/>
    </xf>
    <xf numFmtId="0" fontId="27" fillId="6" borderId="15" xfId="3" applyNumberFormat="1" applyFont="1" applyFill="1" applyBorder="1" applyAlignment="1">
      <alignment horizontal="left" vertical="center" wrapText="1" indent="1"/>
    </xf>
    <xf numFmtId="0" fontId="24" fillId="0" borderId="0" xfId="3" applyFont="1" applyFill="1" applyAlignment="1">
      <alignment horizontal="left" vertical="center" wrapText="1" indent="1"/>
    </xf>
    <xf numFmtId="0" fontId="22" fillId="5" borderId="0" xfId="8" applyFont="1" applyBorder="1" applyAlignment="1">
      <alignment horizontal="left" vertical="center" indent="1"/>
    </xf>
    <xf numFmtId="0" fontId="22" fillId="5" borderId="0" xfId="3" applyFont="1" applyFill="1" applyAlignment="1">
      <alignment horizontal="left" vertical="center" wrapText="1" indent="1"/>
    </xf>
    <xf numFmtId="0" fontId="22" fillId="7" borderId="0" xfId="3" applyFont="1" applyFill="1" applyAlignment="1">
      <alignment horizontal="left" vertical="center" wrapText="1" indent="1"/>
    </xf>
    <xf numFmtId="0" fontId="28" fillId="8" borderId="0" xfId="2" applyFont="1" applyFill="1" applyAlignment="1">
      <alignment horizontal="center" vertical="center" wrapText="1"/>
    </xf>
    <xf numFmtId="0" fontId="28" fillId="7" borderId="0" xfId="2" applyFont="1" applyFill="1" applyAlignment="1">
      <alignment horizontal="center" vertical="center" wrapText="1"/>
    </xf>
    <xf numFmtId="0" fontId="28" fillId="5" borderId="0" xfId="2" applyFont="1" applyFill="1" applyAlignment="1">
      <alignment horizontal="center" vertical="center" wrapText="1"/>
    </xf>
    <xf numFmtId="0" fontId="13" fillId="4" borderId="20" xfId="0" applyFont="1" applyFill="1" applyBorder="1" applyAlignment="1">
      <alignment horizontal="left" vertical="center" wrapText="1" indent="1"/>
    </xf>
    <xf numFmtId="0" fontId="13" fillId="4" borderId="9" xfId="0" applyFont="1" applyFill="1" applyBorder="1" applyAlignment="1">
      <alignment horizontal="left" vertical="center" wrapText="1" indent="1"/>
    </xf>
    <xf numFmtId="0" fontId="18" fillId="4" borderId="20" xfId="0" applyFont="1" applyFill="1" applyBorder="1" applyAlignment="1">
      <alignment horizontal="left" vertical="center" wrapText="1" indent="1"/>
    </xf>
    <xf numFmtId="0" fontId="31" fillId="6" borderId="19" xfId="0" applyFont="1" applyFill="1" applyBorder="1" applyAlignment="1">
      <alignment horizontal="left" vertical="center" indent="1"/>
    </xf>
    <xf numFmtId="0" fontId="32" fillId="6" borderId="19" xfId="0" applyFont="1" applyFill="1" applyBorder="1" applyAlignment="1">
      <alignment horizontal="left" vertical="center" indent="1"/>
    </xf>
    <xf numFmtId="0" fontId="33" fillId="6" borderId="19" xfId="0" applyFont="1" applyFill="1" applyBorder="1" applyAlignment="1">
      <alignment horizontal="left" vertical="center" indent="1"/>
    </xf>
    <xf numFmtId="0" fontId="33" fillId="0" borderId="0" xfId="0" applyFont="1" applyAlignment="1">
      <alignment vertical="center" wrapText="1"/>
    </xf>
    <xf numFmtId="0" fontId="33" fillId="0" borderId="0" xfId="0" applyFont="1">
      <alignment vertical="center"/>
    </xf>
    <xf numFmtId="0" fontId="34" fillId="6" borderId="19" xfId="0" applyFont="1" applyFill="1" applyBorder="1" applyAlignment="1">
      <alignment horizontal="left" vertical="center" indent="1"/>
    </xf>
    <xf numFmtId="0" fontId="35" fillId="0" borderId="0" xfId="0" applyFont="1" applyAlignment="1">
      <alignment vertical="center" wrapText="1"/>
    </xf>
    <xf numFmtId="0" fontId="31" fillId="6" borderId="17" xfId="0" applyFont="1" applyFill="1" applyBorder="1" applyAlignment="1">
      <alignment horizontal="left" vertical="center" indent="1"/>
    </xf>
    <xf numFmtId="0" fontId="34" fillId="6" borderId="17" xfId="0" applyFont="1" applyFill="1" applyBorder="1">
      <alignment vertical="center"/>
    </xf>
    <xf numFmtId="0" fontId="36" fillId="0" borderId="0" xfId="0" applyFont="1">
      <alignment vertical="center"/>
    </xf>
    <xf numFmtId="0" fontId="32" fillId="6" borderId="19" xfId="0" applyFont="1" applyFill="1" applyBorder="1">
      <alignment vertical="center"/>
    </xf>
    <xf numFmtId="0" fontId="37" fillId="0" borderId="0" xfId="0" applyFont="1" applyAlignment="1">
      <alignment vertical="center" wrapText="1"/>
    </xf>
    <xf numFmtId="0" fontId="31" fillId="6" borderId="0" xfId="0" applyFont="1" applyFill="1" applyAlignment="1">
      <alignment horizontal="left" vertical="center" indent="1"/>
    </xf>
    <xf numFmtId="0" fontId="32" fillId="6" borderId="0" xfId="0" applyFont="1" applyFill="1" applyAlignment="1">
      <alignment horizontal="left" vertical="center" indent="1"/>
    </xf>
    <xf numFmtId="0" fontId="16" fillId="0" borderId="0" xfId="3" applyFont="1" applyFill="1" applyAlignment="1">
      <alignment horizontal="left" vertical="center" wrapText="1" indent="1"/>
    </xf>
    <xf numFmtId="0" fontId="13" fillId="0" borderId="0" xfId="4" applyFont="1" applyFill="1">
      <alignment horizontal="center" vertical="center" wrapText="1"/>
    </xf>
    <xf numFmtId="0" fontId="22" fillId="0" borderId="0" xfId="0" applyFont="1" applyAlignment="1">
      <alignment horizontal="left" vertical="center" wrapText="1" indent="1"/>
    </xf>
    <xf numFmtId="0" fontId="13" fillId="0" borderId="0" xfId="0" applyFont="1" applyAlignment="1">
      <alignment horizontal="left" vertical="center" wrapText="1" indent="1"/>
    </xf>
    <xf numFmtId="0" fontId="15" fillId="9" borderId="0" xfId="2" applyFont="1" applyFill="1" applyAlignment="1">
      <alignment horizontal="center" vertical="center" wrapText="1"/>
    </xf>
    <xf numFmtId="0" fontId="15" fillId="9" borderId="0" xfId="3" applyFont="1" applyFill="1" applyAlignment="1">
      <alignment horizontal="left" vertical="center" wrapText="1" indent="1"/>
    </xf>
    <xf numFmtId="164" fontId="12" fillId="6" borderId="10" xfId="7" applyFont="1" applyFill="1" applyBorder="1" applyAlignment="1">
      <alignment horizontal="center" vertical="center" wrapText="1"/>
    </xf>
    <xf numFmtId="164" fontId="22" fillId="7" borderId="0" xfId="8" applyNumberFormat="1" applyFont="1" applyFill="1" applyBorder="1" applyAlignment="1">
      <alignment horizontal="left" vertical="center" indent="1"/>
    </xf>
    <xf numFmtId="164" fontId="22" fillId="8" borderId="0" xfId="8" applyNumberFormat="1" applyFont="1" applyFill="1" applyBorder="1" applyAlignment="1">
      <alignment horizontal="left" vertical="center" indent="1"/>
    </xf>
    <xf numFmtId="164" fontId="15" fillId="9" borderId="0" xfId="9" applyNumberFormat="1" applyFont="1" applyFill="1" applyBorder="1" applyAlignment="1">
      <alignment horizontal="left" vertical="center" indent="1"/>
    </xf>
    <xf numFmtId="164" fontId="22" fillId="5" borderId="0" xfId="8" applyNumberFormat="1" applyFont="1" applyBorder="1" applyAlignment="1">
      <alignment horizontal="left" vertical="center" indent="1"/>
    </xf>
    <xf numFmtId="164" fontId="16" fillId="9" borderId="0" xfId="9" applyNumberFormat="1" applyFont="1" applyFill="1" applyBorder="1" applyAlignment="1">
      <alignment vertical="center"/>
    </xf>
    <xf numFmtId="164" fontId="13" fillId="6" borderId="0" xfId="9" applyNumberFormat="1" applyFont="1" applyFill="1" applyBorder="1" applyAlignment="1">
      <alignment horizontal="center" vertical="center"/>
    </xf>
    <xf numFmtId="164" fontId="11" fillId="0" borderId="0" xfId="9" applyNumberFormat="1" applyFont="1" applyFill="1" applyBorder="1" applyAlignment="1">
      <alignment horizontal="center" vertical="center"/>
    </xf>
    <xf numFmtId="164" fontId="11" fillId="6" borderId="0" xfId="11" applyNumberFormat="1" applyFont="1" applyFill="1" applyBorder="1" applyAlignment="1">
      <alignment vertical="center" wrapText="1"/>
    </xf>
    <xf numFmtId="164" fontId="11" fillId="6" borderId="0" xfId="9" applyNumberFormat="1" applyFont="1" applyFill="1" applyBorder="1" applyAlignment="1">
      <alignment vertical="center"/>
    </xf>
    <xf numFmtId="164" fontId="12" fillId="0" borderId="0" xfId="0" applyNumberFormat="1" applyFont="1" applyAlignment="1">
      <alignment horizontal="center" vertical="center" wrapText="1"/>
    </xf>
    <xf numFmtId="164" fontId="11" fillId="0" borderId="0" xfId="0" applyNumberFormat="1" applyFont="1" applyAlignment="1">
      <alignment horizontal="center" vertical="center" wrapText="1"/>
    </xf>
    <xf numFmtId="0" fontId="30" fillId="0" borderId="0" xfId="0" applyFont="1" applyAlignment="1">
      <alignment horizontal="left" vertical="center" indent="11"/>
    </xf>
    <xf numFmtId="0" fontId="31" fillId="6" borderId="17" xfId="0" applyFont="1" applyFill="1" applyBorder="1" applyAlignment="1">
      <alignment horizontal="left" vertical="center" indent="1"/>
    </xf>
    <xf numFmtId="0" fontId="31" fillId="6" borderId="19" xfId="0" applyFont="1" applyFill="1" applyBorder="1" applyAlignment="1">
      <alignment horizontal="left" vertical="center" indent="1"/>
    </xf>
    <xf numFmtId="0" fontId="31" fillId="6" borderId="0" xfId="3" applyFont="1" applyFill="1" applyAlignment="1">
      <alignment horizontal="left" vertical="center" wrapText="1" indent="1"/>
    </xf>
    <xf numFmtId="0" fontId="31" fillId="0" borderId="0" xfId="0" applyFont="1" applyAlignment="1">
      <alignment horizontal="left" vertical="center" indent="1"/>
    </xf>
    <xf numFmtId="0" fontId="23" fillId="2" borderId="0" xfId="1" applyFont="1" applyFill="1" applyBorder="1" applyAlignment="1">
      <alignment horizontal="left" vertical="center" indent="10"/>
    </xf>
    <xf numFmtId="42" fontId="11" fillId="0" borderId="0" xfId="13" applyFont="1" applyFill="1" applyBorder="1" applyAlignment="1">
      <alignment horizontal="center" vertical="center" wrapText="1"/>
    </xf>
    <xf numFmtId="42" fontId="11" fillId="0" borderId="0" xfId="13" applyFont="1" applyFill="1" applyBorder="1" applyAlignment="1">
      <alignment horizontal="center" vertical="center"/>
    </xf>
    <xf numFmtId="42" fontId="11" fillId="6" borderId="11" xfId="13" applyFont="1" applyFill="1" applyBorder="1" applyAlignment="1">
      <alignment horizontal="center" vertical="center" wrapText="1"/>
    </xf>
    <xf numFmtId="42" fontId="11" fillId="4" borderId="21" xfId="13" applyFont="1" applyFill="1" applyBorder="1" applyAlignment="1">
      <alignment horizontal="center" vertical="center" wrapText="1"/>
    </xf>
    <xf numFmtId="42" fontId="11" fillId="4" borderId="18" xfId="13" applyFont="1" applyFill="1" applyBorder="1" applyAlignment="1">
      <alignment horizontal="center" vertical="center" wrapText="1"/>
    </xf>
    <xf numFmtId="42" fontId="11" fillId="4" borderId="10" xfId="13" applyFont="1" applyFill="1" applyBorder="1" applyAlignment="1">
      <alignment horizontal="center" vertical="center" wrapText="1"/>
    </xf>
    <xf numFmtId="42" fontId="11" fillId="4" borderId="11" xfId="13" applyFont="1" applyFill="1" applyBorder="1" applyAlignment="1">
      <alignment horizontal="center" vertical="center" wrapText="1"/>
    </xf>
    <xf numFmtId="42" fontId="11" fillId="6" borderId="8" xfId="13" applyFont="1" applyFill="1" applyBorder="1" applyAlignment="1">
      <alignment horizontal="center" vertical="center" wrapText="1"/>
    </xf>
    <xf numFmtId="42" fontId="11" fillId="6" borderId="14" xfId="13" applyFont="1" applyFill="1" applyBorder="1" applyAlignment="1">
      <alignment horizontal="center" vertical="center" wrapText="1"/>
    </xf>
    <xf numFmtId="42" fontId="22" fillId="5" borderId="0" xfId="13" applyFont="1" applyFill="1" applyBorder="1" applyAlignment="1">
      <alignment horizontal="center" vertical="center"/>
    </xf>
    <xf numFmtId="42" fontId="22" fillId="7" borderId="0" xfId="13" applyFont="1" applyFill="1" applyBorder="1" applyAlignment="1">
      <alignment horizontal="center" vertical="center"/>
    </xf>
    <xf numFmtId="42" fontId="22" fillId="8" borderId="0" xfId="13" applyFont="1" applyFill="1" applyBorder="1" applyAlignment="1">
      <alignment horizontal="center" vertical="center"/>
    </xf>
    <xf numFmtId="42" fontId="17" fillId="9" borderId="0" xfId="13" applyFont="1" applyFill="1" applyBorder="1" applyAlignment="1">
      <alignment horizontal="center" vertical="center"/>
    </xf>
    <xf numFmtId="42" fontId="22" fillId="7" borderId="0" xfId="13" applyFont="1" applyFill="1" applyAlignment="1">
      <alignment horizontal="center" vertical="center"/>
    </xf>
    <xf numFmtId="42" fontId="16" fillId="9" borderId="0" xfId="13" applyFont="1" applyFill="1" applyBorder="1" applyAlignment="1">
      <alignment horizontal="center" vertical="center"/>
    </xf>
    <xf numFmtId="42" fontId="12" fillId="6" borderId="11" xfId="13" applyFont="1" applyFill="1" applyBorder="1" applyAlignment="1">
      <alignment horizontal="center" vertical="center" wrapText="1"/>
    </xf>
    <xf numFmtId="42" fontId="12" fillId="4" borderId="21" xfId="13" applyFont="1" applyFill="1" applyBorder="1" applyAlignment="1">
      <alignment horizontal="center" vertical="center" wrapText="1"/>
    </xf>
    <xf numFmtId="42" fontId="12" fillId="4" borderId="18" xfId="13" applyFont="1" applyFill="1" applyBorder="1" applyAlignment="1">
      <alignment horizontal="center" vertical="center" wrapText="1"/>
    </xf>
    <xf numFmtId="42" fontId="10" fillId="4" borderId="21" xfId="13" applyFont="1" applyFill="1" applyBorder="1" applyAlignment="1">
      <alignment horizontal="center" vertical="center" wrapText="1"/>
    </xf>
    <xf numFmtId="42" fontId="10" fillId="4" borderId="18" xfId="13" applyFont="1" applyFill="1" applyBorder="1" applyAlignment="1">
      <alignment horizontal="center" vertical="center" wrapText="1"/>
    </xf>
    <xf numFmtId="0" fontId="1" fillId="0" borderId="0" xfId="0" applyFont="1" applyAlignment="1">
      <alignment horizontal="left" vertical="center" wrapText="1" indent="1"/>
    </xf>
    <xf numFmtId="42" fontId="22" fillId="5" borderId="0" xfId="13" applyFont="1" applyFill="1" applyAlignment="1">
      <alignment horizontal="center" vertical="center"/>
    </xf>
    <xf numFmtId="42" fontId="22" fillId="8" borderId="0" xfId="13" applyFont="1" applyFill="1" applyAlignment="1">
      <alignment horizontal="center" vertical="center"/>
    </xf>
    <xf numFmtId="0" fontId="30" fillId="0" borderId="0" xfId="0" applyFont="1" applyAlignment="1" applyProtection="1">
      <alignment horizontal="left" vertical="center" indent="11"/>
      <protection locked="0"/>
    </xf>
    <xf numFmtId="0" fontId="0" fillId="0" borderId="0" xfId="0" applyProtection="1">
      <alignment vertical="center"/>
      <protection locked="0"/>
    </xf>
    <xf numFmtId="0" fontId="38" fillId="0" borderId="0" xfId="0" applyFont="1" applyProtection="1">
      <alignment vertical="center"/>
      <protection locked="0"/>
    </xf>
    <xf numFmtId="0" fontId="7" fillId="0" borderId="0" xfId="0" applyFont="1" applyProtection="1">
      <alignment vertical="center"/>
      <protection locked="0"/>
    </xf>
    <xf numFmtId="0" fontId="7" fillId="0" borderId="24" xfId="0" applyFont="1" applyBorder="1" applyProtection="1">
      <alignment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0" fillId="10" borderId="27" xfId="0" applyFill="1" applyBorder="1" applyProtection="1">
      <alignment vertical="center"/>
      <protection locked="0"/>
    </xf>
    <xf numFmtId="42" fontId="0" fillId="10" borderId="28" xfId="13" applyFont="1" applyFill="1" applyBorder="1" applyAlignment="1" applyProtection="1">
      <alignment horizontal="center" vertical="center"/>
      <protection locked="0"/>
    </xf>
    <xf numFmtId="42" fontId="0" fillId="10" borderId="29" xfId="13" applyFont="1" applyFill="1" applyBorder="1" applyAlignment="1" applyProtection="1">
      <alignment horizontal="center" vertical="center"/>
      <protection locked="0"/>
    </xf>
    <xf numFmtId="0" fontId="0" fillId="10" borderId="30" xfId="0" applyFill="1" applyBorder="1" applyProtection="1">
      <alignment vertical="center"/>
      <protection locked="0"/>
    </xf>
    <xf numFmtId="42" fontId="0" fillId="10" borderId="22" xfId="13" applyFont="1" applyFill="1" applyBorder="1" applyAlignment="1" applyProtection="1">
      <alignment horizontal="center" vertical="center"/>
      <protection locked="0"/>
    </xf>
    <xf numFmtId="42" fontId="0" fillId="10" borderId="31" xfId="13" applyFont="1" applyFill="1" applyBorder="1" applyAlignment="1" applyProtection="1">
      <alignment horizontal="center" vertical="center"/>
      <protection locked="0"/>
    </xf>
    <xf numFmtId="0" fontId="0" fillId="10" borderId="34" xfId="0" applyFill="1" applyBorder="1" applyProtection="1">
      <alignment vertical="center"/>
      <protection locked="0"/>
    </xf>
    <xf numFmtId="42" fontId="0" fillId="10" borderId="35" xfId="13" applyFont="1" applyFill="1" applyBorder="1" applyAlignment="1" applyProtection="1">
      <alignment horizontal="center" vertical="center"/>
      <protection locked="0"/>
    </xf>
    <xf numFmtId="42" fontId="0" fillId="10" borderId="36" xfId="13" applyFont="1" applyFill="1" applyBorder="1" applyAlignment="1" applyProtection="1">
      <alignment horizontal="center" vertical="center"/>
      <protection locked="0"/>
    </xf>
    <xf numFmtId="0" fontId="7" fillId="11" borderId="32" xfId="0" applyFont="1" applyFill="1" applyBorder="1" applyProtection="1">
      <alignment vertical="center"/>
      <protection locked="0"/>
    </xf>
    <xf numFmtId="42" fontId="0" fillId="11" borderId="23" xfId="13" applyFont="1" applyFill="1" applyBorder="1" applyAlignment="1" applyProtection="1">
      <alignment horizontal="center" vertical="center"/>
      <protection locked="0"/>
    </xf>
    <xf numFmtId="42" fontId="0" fillId="11" borderId="33" xfId="13" applyFont="1" applyFill="1" applyBorder="1" applyAlignment="1" applyProtection="1">
      <alignment horizontal="center" vertical="center"/>
      <protection locked="0"/>
    </xf>
    <xf numFmtId="0" fontId="0" fillId="11" borderId="30" xfId="0" applyFill="1" applyBorder="1" applyProtection="1">
      <alignment vertical="center"/>
      <protection locked="0"/>
    </xf>
    <xf numFmtId="42" fontId="0" fillId="11" borderId="22" xfId="13" applyFont="1" applyFill="1" applyBorder="1" applyAlignment="1" applyProtection="1">
      <alignment horizontal="center" vertical="center"/>
      <protection locked="0"/>
    </xf>
    <xf numFmtId="42" fontId="0" fillId="11" borderId="31" xfId="13" applyFont="1" applyFill="1" applyBorder="1" applyAlignment="1" applyProtection="1">
      <alignment horizontal="center" vertical="center"/>
      <protection locked="0"/>
    </xf>
    <xf numFmtId="0" fontId="0" fillId="11" borderId="34" xfId="0" applyFill="1" applyBorder="1" applyProtection="1">
      <alignment vertical="center"/>
      <protection locked="0"/>
    </xf>
    <xf numFmtId="42" fontId="0" fillId="11" borderId="35" xfId="13" applyFont="1" applyFill="1" applyBorder="1" applyAlignment="1" applyProtection="1">
      <alignment horizontal="center" vertical="center"/>
      <protection locked="0"/>
    </xf>
    <xf numFmtId="42" fontId="0" fillId="11" borderId="36" xfId="13" applyFont="1" applyFill="1" applyBorder="1" applyAlignment="1" applyProtection="1">
      <alignment horizontal="center" vertical="center"/>
      <protection locked="0"/>
    </xf>
    <xf numFmtId="0" fontId="7" fillId="11" borderId="24" xfId="0" applyFont="1" applyFill="1" applyBorder="1" applyProtection="1">
      <alignment vertical="center"/>
      <protection locked="0"/>
    </xf>
    <xf numFmtId="0" fontId="7" fillId="10" borderId="37" xfId="0" applyFont="1" applyFill="1" applyBorder="1" applyProtection="1">
      <alignment vertical="center"/>
      <protection locked="0"/>
    </xf>
    <xf numFmtId="0" fontId="0" fillId="10" borderId="38" xfId="0" applyFill="1" applyBorder="1" applyAlignment="1" applyProtection="1">
      <alignment horizontal="center" vertical="center"/>
      <protection locked="0"/>
    </xf>
    <xf numFmtId="0" fontId="0" fillId="10" borderId="39" xfId="0" applyFill="1" applyBorder="1" applyAlignment="1" applyProtection="1">
      <alignment horizontal="center" vertical="center"/>
      <protection locked="0"/>
    </xf>
    <xf numFmtId="0" fontId="7" fillId="11" borderId="37" xfId="0" applyFont="1" applyFill="1" applyBorder="1" applyProtection="1">
      <alignment vertical="center"/>
      <protection locked="0"/>
    </xf>
    <xf numFmtId="0" fontId="0" fillId="11" borderId="38" xfId="0" applyFill="1" applyBorder="1" applyAlignment="1" applyProtection="1">
      <alignment horizontal="center" vertical="center"/>
      <protection locked="0"/>
    </xf>
    <xf numFmtId="0" fontId="0" fillId="11" borderId="39" xfId="0" applyFill="1" applyBorder="1" applyAlignment="1" applyProtection="1">
      <alignment horizontal="center" vertical="center"/>
      <protection locked="0"/>
    </xf>
    <xf numFmtId="0" fontId="0" fillId="11" borderId="27" xfId="0" applyFill="1" applyBorder="1" applyProtection="1">
      <alignment vertical="center"/>
      <protection locked="0"/>
    </xf>
    <xf numFmtId="42" fontId="0" fillId="11" borderId="28" xfId="13" applyFont="1" applyFill="1" applyBorder="1" applyAlignment="1" applyProtection="1">
      <alignment horizontal="center" vertical="center"/>
      <protection locked="0"/>
    </xf>
    <xf numFmtId="42" fontId="0" fillId="11" borderId="29" xfId="13" applyFont="1" applyFill="1" applyBorder="1" applyAlignment="1" applyProtection="1">
      <alignment horizontal="center" vertical="center"/>
      <protection locked="0"/>
    </xf>
    <xf numFmtId="0" fontId="0" fillId="10" borderId="40" xfId="0" applyFill="1" applyBorder="1" applyProtection="1">
      <alignment vertical="center"/>
      <protection locked="0"/>
    </xf>
    <xf numFmtId="42" fontId="0" fillId="10" borderId="41" xfId="13" applyFont="1" applyFill="1" applyBorder="1" applyAlignment="1" applyProtection="1">
      <alignment horizontal="center" vertical="center"/>
      <protection locked="0"/>
    </xf>
    <xf numFmtId="42" fontId="0" fillId="10" borderId="42" xfId="13" applyFont="1" applyFill="1" applyBorder="1" applyAlignment="1" applyProtection="1">
      <alignment horizontal="center" vertical="center"/>
      <protection locked="0"/>
    </xf>
    <xf numFmtId="0" fontId="7" fillId="10" borderId="24" xfId="0" applyFont="1" applyFill="1" applyBorder="1" applyProtection="1">
      <alignment vertical="center"/>
    </xf>
    <xf numFmtId="42" fontId="7" fillId="10" borderId="25" xfId="13" applyFont="1" applyFill="1" applyBorder="1" applyAlignment="1" applyProtection="1">
      <alignment horizontal="center" vertical="center"/>
    </xf>
    <xf numFmtId="42" fontId="7" fillId="10" borderId="26" xfId="13" applyFont="1" applyFill="1" applyBorder="1" applyAlignment="1" applyProtection="1">
      <alignment horizontal="center" vertical="center"/>
    </xf>
    <xf numFmtId="0" fontId="7" fillId="11" borderId="24" xfId="0" applyFont="1" applyFill="1" applyBorder="1" applyProtection="1">
      <alignment vertical="center"/>
      <protection hidden="1"/>
    </xf>
    <xf numFmtId="42" fontId="7" fillId="11" borderId="25" xfId="13" applyFont="1" applyFill="1" applyBorder="1" applyAlignment="1" applyProtection="1">
      <alignment horizontal="center" vertical="center"/>
      <protection hidden="1"/>
    </xf>
    <xf numFmtId="42" fontId="7" fillId="11" borderId="26" xfId="13" applyFont="1" applyFill="1" applyBorder="1" applyAlignment="1" applyProtection="1">
      <alignment horizontal="center" vertical="center"/>
      <protection hidden="1"/>
    </xf>
    <xf numFmtId="0" fontId="7" fillId="10" borderId="24" xfId="0" applyFont="1" applyFill="1" applyBorder="1" applyProtection="1">
      <alignment vertical="center"/>
      <protection hidden="1"/>
    </xf>
    <xf numFmtId="42" fontId="7" fillId="10" borderId="25" xfId="13" applyFont="1" applyFill="1" applyBorder="1" applyAlignment="1" applyProtection="1">
      <alignment horizontal="center" vertical="center"/>
      <protection hidden="1"/>
    </xf>
    <xf numFmtId="42" fontId="7" fillId="10" borderId="26" xfId="13" applyFont="1" applyFill="1" applyBorder="1" applyAlignment="1" applyProtection="1">
      <alignment horizontal="center" vertical="center"/>
      <protection hidden="1"/>
    </xf>
    <xf numFmtId="0" fontId="7" fillId="12" borderId="24" xfId="0" applyFont="1" applyFill="1" applyBorder="1" applyProtection="1">
      <alignment vertical="center"/>
      <protection hidden="1"/>
    </xf>
    <xf numFmtId="42" fontId="7" fillId="12" borderId="25" xfId="13" applyFont="1" applyFill="1" applyBorder="1" applyAlignment="1" applyProtection="1">
      <alignment horizontal="center" vertical="center"/>
      <protection hidden="1"/>
    </xf>
    <xf numFmtId="42" fontId="7" fillId="12" borderId="26" xfId="13" applyFont="1" applyFill="1" applyBorder="1" applyAlignment="1" applyProtection="1">
      <alignment horizontal="center" vertical="center"/>
      <protection hidden="1"/>
    </xf>
    <xf numFmtId="0" fontId="7" fillId="13" borderId="40" xfId="0" applyFont="1" applyFill="1" applyBorder="1" applyProtection="1">
      <alignment vertical="center"/>
      <protection hidden="1"/>
    </xf>
    <xf numFmtId="42" fontId="7" fillId="13" borderId="41" xfId="13" applyFont="1" applyFill="1" applyBorder="1" applyAlignment="1" applyProtection="1">
      <alignment horizontal="center" vertical="center"/>
      <protection hidden="1"/>
    </xf>
    <xf numFmtId="42" fontId="7" fillId="13" borderId="42" xfId="13" applyFont="1" applyFill="1" applyBorder="1" applyAlignment="1" applyProtection="1">
      <alignment horizontal="center" vertical="center"/>
      <protection hidden="1"/>
    </xf>
    <xf numFmtId="172" fontId="29" fillId="8" borderId="0" xfId="9" applyNumberFormat="1" applyFont="1" applyFill="1" applyBorder="1" applyAlignment="1">
      <alignment horizontal="center" vertical="center"/>
    </xf>
    <xf numFmtId="172" fontId="29" fillId="7" borderId="0" xfId="9" applyNumberFormat="1" applyFont="1" applyFill="1" applyBorder="1" applyAlignment="1">
      <alignment horizontal="center" vertical="center"/>
    </xf>
    <xf numFmtId="172" fontId="29" fillId="5" borderId="0" xfId="9" applyNumberFormat="1" applyFont="1" applyFill="1" applyBorder="1" applyAlignment="1">
      <alignment horizontal="center" vertical="center"/>
    </xf>
  </cellXfs>
  <cellStyles count="14">
    <cellStyle name="Borde derecho" xfId="12" xr:uid="{00000000-0005-0000-0000-000008000000}"/>
    <cellStyle name="Borde inferior" xfId="9" xr:uid="{00000000-0005-0000-0000-000001000000}"/>
    <cellStyle name="Borde izquierdo" xfId="11" xr:uid="{00000000-0005-0000-0000-000006000000}"/>
    <cellStyle name="Borde superior" xfId="10" xr:uid="{00000000-0005-0000-0000-00000C000000}"/>
    <cellStyle name="Cantidades" xfId="7" xr:uid="{00000000-0005-0000-0000-000000000000}"/>
    <cellStyle name="Encabezado 1" xfId="2" builtinId="16" customBuiltin="1"/>
    <cellStyle name="Encabezado 4" xfId="5" builtinId="19" customBuiltin="1"/>
    <cellStyle name="Importes de resumen" xfId="6" xr:uid="{00000000-0005-0000-0000-000009000000}"/>
    <cellStyle name="Moneda [0]" xfId="13" builtinId="7"/>
    <cellStyle name="Normal" xfId="0" builtinId="0" customBuiltin="1"/>
    <cellStyle name="Texto de resumen" xfId="8" xr:uid="{00000000-0005-0000-0000-00000A000000}"/>
    <cellStyle name="Título" xfId="1" builtinId="15" customBuiltin="1"/>
    <cellStyle name="Título 2" xfId="3" builtinId="17" customBuiltin="1"/>
    <cellStyle name="Título 3" xfId="4" builtinId="18" customBuiltin="1"/>
  </cellStyles>
  <dxfs count="187">
    <dxf>
      <font>
        <b val="0"/>
        <i val="0"/>
        <strike val="0"/>
        <condense val="0"/>
        <extend val="0"/>
        <outline val="0"/>
        <shadow val="0"/>
        <u val="none"/>
        <vertAlign val="baseline"/>
        <sz val="14"/>
        <color theme="1"/>
        <name val="Calibri"/>
        <family val="2"/>
        <scheme val="minor"/>
      </font>
      <numFmt numFmtId="172" formatCode="_ [$$-340A]* #,##0_ ;_ [$$-340A]* \-#,##0_ ;_ [$$-340A]* &quot;-&quot;??_ ;_ @_ "/>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72" formatCode="_ [$$-340A]* #,##0_ ;_ [$$-340A]* \-#,##0_ ;_ [$$-340A]* &quot;-&quot;??_ ;_ @_ "/>
      <fill>
        <patternFill patternType="solid">
          <fgColor indexed="64"/>
          <bgColor theme="9" tint="0.5999633777886288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72" formatCode="_ [$$-340A]* #,##0_ ;_ [$$-340A]* \-#,##0_ ;_ [$$-340A]* &quot;-&quot;??_ ;_ @_ "/>
      <fill>
        <patternFill patternType="solid">
          <fgColor indexed="64"/>
          <bgColor theme="9" tint="0.39994506668294322"/>
        </patternFill>
      </fill>
      <alignment horizontal="center" vertical="center" textRotation="0" wrapText="0" indent="0" justifyLastLine="0" shrinkToFit="0" readingOrder="0"/>
    </dxf>
    <dxf>
      <font>
        <b/>
        <i val="0"/>
        <strike val="0"/>
        <condense val="0"/>
        <extend val="0"/>
        <outline val="0"/>
        <shadow val="0"/>
        <u val="none"/>
        <vertAlign val="baseline"/>
        <sz val="12"/>
        <color theme="0"/>
        <name val="Calibri"/>
        <family val="2"/>
        <scheme val="minor"/>
      </font>
      <numFmt numFmtId="164" formatCode="#,##0\ &quot;€&quot;;[Red]\-#,##0\ &quot;€&quot;"/>
      <fill>
        <patternFill patternType="solid">
          <fgColor indexed="64"/>
          <bgColor theme="9" tint="-0.249977111117893"/>
        </patternFill>
      </fill>
      <alignment horizontal="general" vertical="center" textRotation="0" wrapText="0" indent="0" justifyLastLine="0" shrinkToFit="0" readingOrder="0"/>
    </dxf>
    <dxf>
      <font>
        <b val="0"/>
        <i val="0"/>
        <color rgb="FFC00000"/>
      </font>
    </dxf>
    <dxf>
      <font>
        <b val="0"/>
        <i val="0"/>
        <color rgb="FFC00000"/>
      </font>
    </dxf>
    <dxf>
      <font>
        <b val="0"/>
        <i val="0"/>
        <strike val="0"/>
        <condense val="0"/>
        <extend val="0"/>
        <outline val="0"/>
        <shadow val="0"/>
        <u val="none"/>
        <vertAlign val="baseline"/>
        <sz val="12"/>
        <color theme="1" tint="0.34998626667073579"/>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34998626667073579"/>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tint="0.34998626667073579"/>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4"/>
        <color theme="1" tint="0.34998626667073579"/>
        <name val="Calibri"/>
        <family val="2"/>
        <scheme val="minor"/>
      </font>
      <alignment horizontal="left" vertical="center" textRotation="0" wrapText="1" indent="1" justifyLastLine="0" shrinkToFit="0" readingOrder="0"/>
    </dxf>
    <dxf>
      <font>
        <b/>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dxf>
    <dxf>
      <font>
        <b/>
        <i val="0"/>
        <strike val="0"/>
        <condense val="0"/>
        <extend val="0"/>
        <outline val="0"/>
        <shadow val="0"/>
        <u val="none"/>
        <vertAlign val="baseline"/>
        <sz val="14"/>
        <color theme="0"/>
        <name val="Calibri"/>
        <family val="2"/>
        <scheme val="minor"/>
      </font>
      <fill>
        <patternFill patternType="solid">
          <fgColor indexed="64"/>
          <bgColor theme="9"/>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strike val="0"/>
        <outline val="0"/>
        <shadow val="0"/>
        <u val="none"/>
        <vertAlign val="baseline"/>
        <sz val="14"/>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dxf>
    <dxf>
      <border>
        <top style="thin">
          <color theme="0" tint="-0.14996795556505021"/>
        </top>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5"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5"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strike val="0"/>
        <outline val="0"/>
        <shadow val="0"/>
        <u val="none"/>
        <vertAlign val="baseline"/>
        <sz val="14"/>
        <color theme="1" tint="0.34998626667073579"/>
        <name val="Calibri"/>
        <scheme val="minor"/>
      </font>
      <fill>
        <patternFill patternType="none">
          <fgColor indexed="64"/>
          <bgColor theme="0"/>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font>
      <numFmt numFmtId="164" formatCode="#,##0\ &quot;€&quot;;[Red]\-#,##0\ &quot;€&quot;"/>
      <fill>
        <patternFill>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font>
      <numFmt numFmtId="164" formatCode="#,##0\ &quot;€&quot;;[Red]\-#,##0\ &quot;€&quot;"/>
      <fill>
        <patternFill>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dxf>
    <dxf>
      <border>
        <top style="thin">
          <color theme="0" tint="-0.14996795556505021"/>
        </top>
      </border>
    </dxf>
    <dxf>
      <font>
        <b/>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none"/>
      </font>
      <numFmt numFmtId="165"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scheme val="none"/>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scheme val="none"/>
      </font>
      <numFmt numFmtId="164" formatCode="#,##0\ &quot;€&quot;;[Red]\-#,##0\ &quot;€&quo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scheme val="none"/>
      </font>
      <numFmt numFmtId="164" formatCode="#,##0\ &quot;€&quot;;[Red]\-#,##0\ &quot;€&quo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none"/>
      </font>
      <fill>
        <patternFill>
          <fgColor indexed="64"/>
          <bgColor theme="0"/>
        </patternFill>
      </fill>
      <alignment horizontal="left" vertical="center" textRotation="0" indent="1" justifyLastLine="0" shrinkToFit="0" readingOrder="0"/>
    </dxf>
    <dxf>
      <border>
        <top style="thin">
          <color theme="0" tint="-0.14996795556505021"/>
        </top>
      </border>
    </dxf>
    <dxf>
      <font>
        <b val="0"/>
        <i val="0"/>
        <strike val="0"/>
        <outline val="0"/>
        <shadow val="0"/>
        <u val="none"/>
        <vertAlign val="baseline"/>
        <sz val="12"/>
        <color theme="1" tint="0.34998626667073579"/>
        <name val="Calibri"/>
        <family val="2"/>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none"/>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family val="2"/>
        <scheme val="none"/>
      </font>
      <numFmt numFmtId="0" formatCode="General"/>
      <fill>
        <patternFill patternType="none">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3743705557422"/>
        </bottom>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font>
      <numFmt numFmtId="164" formatCode="#,##0\ &quot;€&quot;;[Red]\-#,##0\ &quot;€&quo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font>
      <numFmt numFmtId="164" formatCode="#,##0\ &quot;€&quot;;[Red]\-#,##0\ &quot;€&quo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65"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strike val="0"/>
        <outline val="0"/>
        <shadow val="0"/>
        <u val="none"/>
        <vertAlign val="baseline"/>
        <sz val="12"/>
        <color theme="1" tint="0.34998626667073579"/>
        <name val="Calibri"/>
        <scheme val="minor"/>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protection locked="1" hidden="0"/>
    </dxf>
    <dxf>
      <font>
        <strike val="0"/>
        <outline val="0"/>
        <shadow val="0"/>
        <u val="none"/>
        <vertAlign val="baseline"/>
        <sz val="12"/>
        <color theme="1" tint="0.34998626667073579"/>
        <name val="Calibri"/>
        <scheme val="minor"/>
      </font>
      <numFmt numFmtId="164" formatCode="#,##0\ &quot;€&quot;;[Red]\-#,##0\ &quot;€&quo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protection locked="1" hidden="0"/>
    </dxf>
    <dxf>
      <font>
        <strike val="0"/>
        <outline val="0"/>
        <shadow val="0"/>
        <u val="none"/>
        <vertAlign val="baseline"/>
        <sz val="12"/>
        <color theme="1" tint="0.34998626667073579"/>
        <name val="Calibri"/>
        <scheme val="minor"/>
      </font>
      <numFmt numFmtId="164" formatCode="#,##0\ &quot;€&quot;;[Red]\-#,##0\ &quot;€&quo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0" formatCode="General"/>
      <fill>
        <patternFill>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numFmt numFmtId="165"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numFmt numFmtId="165" formatCode="&quot;$&quot;#,##0_);[Red]\(&quot;$&quot;#,##0\)"/>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b/>
        <i val="0"/>
        <strike val="0"/>
        <outline val="0"/>
        <shadow val="0"/>
        <u val="none"/>
        <vertAlign val="baseline"/>
        <sz val="14"/>
        <color theme="1" tint="0.34998626667073579"/>
        <name val="Calibri"/>
        <family val="2"/>
        <scheme val="minor"/>
      </font>
      <numFmt numFmtId="0" formatCode="General"/>
      <fill>
        <patternFill patternType="none">
          <fgColor indexed="64"/>
          <bgColor theme="0"/>
        </patternFill>
      </fill>
      <alignment horizontal="left" vertical="center" textRotation="0" wrapText="1" indent="1"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5"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5"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scheme val="minor"/>
      </font>
      <fill>
        <patternFill>
          <fgColor indexed="64"/>
          <bgColor theme="0"/>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65" formatCode="&quot;$&quot;#,##0_);[Red]\(&quot;$&quot;#,##0\)"/>
      <fill>
        <patternFill>
          <fgColor indexed="64"/>
          <bgColor theme="0"/>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65" formatCode="&quot;$&quot;#,##0_);[Red]\(&quot;$&quot;#,##0\)"/>
      <fill>
        <patternFill>
          <fgColor indexed="64"/>
          <bgColor theme="0"/>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2"/>
        <color theme="1" tint="0.34998626667073579"/>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2"/>
        <color theme="1" tint="0.34998626667073579"/>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2"/>
        <color theme="1"/>
        <name val="Calibri"/>
        <family val="2"/>
        <scheme val="minor"/>
      </font>
      <fill>
        <patternFill patternType="none">
          <fgColor indexed="64"/>
          <bgColor auto="1"/>
        </patternFill>
      </fill>
      <alignment horizontal="left" vertical="center" textRotation="0" indent="1" justifyLastLine="0" shrinkToFit="0" readingOrder="0"/>
    </dxf>
    <dxf>
      <font>
        <strike val="0"/>
        <outline val="0"/>
        <shadow val="0"/>
        <u val="none"/>
        <vertAlign val="baseline"/>
        <sz val="12"/>
        <color theme="1" tint="0.34998626667073579"/>
        <name val="Calibri"/>
        <family val="2"/>
        <scheme val="minor"/>
      </font>
      <fill>
        <patternFill patternType="none">
          <fgColor indexed="64"/>
          <bgColor auto="1"/>
        </patternFill>
      </fill>
      <alignment horizontal="left" vertical="center" textRotation="0" indent="1" justifyLastLine="0" shrinkToFit="0" readingOrder="0"/>
      <border diagonalUp="0" diagonalDown="0" outline="0">
        <left style="thin">
          <color theme="0" tint="-0.14993743705557422"/>
        </left>
        <right style="thin">
          <color theme="0" tint="-0.14993743705557422"/>
        </right>
        <top/>
        <bottom/>
      </border>
    </dxf>
    <dxf>
      <font>
        <strike val="0"/>
        <outline val="0"/>
        <shadow val="0"/>
        <u val="none"/>
        <vertAlign val="baseline"/>
        <sz val="12"/>
        <color theme="1" tint="0.34998626667073579"/>
        <name val="Calibri"/>
        <scheme val="minor"/>
      </font>
      <fill>
        <patternFill patternType="none">
          <fgColor indexed="64"/>
          <bgColor auto="1"/>
        </patternFill>
      </fill>
      <alignment horizontal="left" vertical="center" textRotation="0" indent="1" justifyLastLine="0" shrinkToFit="0" readingOrder="0"/>
    </dxf>
    <dxf>
      <font>
        <strike val="0"/>
        <outline val="0"/>
        <shadow val="0"/>
        <u val="none"/>
        <vertAlign val="baseline"/>
        <sz val="12"/>
        <color theme="1" tint="0.34998626667073579"/>
        <name val="Calibri"/>
        <scheme val="minor"/>
      </font>
      <fill>
        <patternFill patternType="none">
          <fgColor indexed="64"/>
          <bgColor auto="1"/>
        </patternFill>
      </fill>
      <alignment horizontal="left" vertical="center" textRotation="0" indent="1" justifyLastLine="0" shrinkToFit="0" readingOrder="0"/>
      <border diagonalUp="0" diagonalDown="0" outline="0">
        <left style="thin">
          <color theme="0" tint="-0.14993743705557422"/>
        </left>
        <right style="thin">
          <color theme="0" tint="-0.14993743705557422"/>
        </right>
        <top/>
        <bottom/>
      </border>
    </dxf>
    <dxf>
      <font>
        <b/>
        <i val="0"/>
      </font>
      <fill>
        <patternFill>
          <bgColor theme="0" tint="-4.9989318521683403E-2"/>
        </patternFill>
      </fill>
      <border diagonalUp="0" diagonalDown="0">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font>
      <border diagonalUp="0" diagonalDown="0">
        <left/>
        <right/>
        <top style="thin">
          <color theme="9" tint="-0.24994659260841701"/>
        </top>
        <bottom style="thin">
          <color theme="0" tint="-0.14996795556505021"/>
        </bottom>
        <vertical/>
        <horizontal/>
      </border>
    </dxf>
    <dxf>
      <border diagonalUp="0" diagonalDown="0">
        <left/>
        <right/>
        <top style="thin">
          <color theme="9" tint="-0.24994659260841701"/>
        </top>
        <bottom style="thin">
          <color theme="0" tint="-0.14996795556505021"/>
        </bottom>
        <vertical style="thin">
          <color theme="0" tint="-0.14996795556505021"/>
        </vertical>
        <horizontal style="thin">
          <color theme="0" tint="-0.14996795556505021"/>
        </horizontal>
      </border>
    </dxf>
    <dxf>
      <fill>
        <patternFill>
          <bgColor theme="4" tint="0.79998168889431442"/>
        </patternFill>
      </fill>
    </dxf>
    <dxf>
      <font>
        <b/>
        <i val="0"/>
      </font>
      <fill>
        <patternFill>
          <bgColor theme="4" tint="0.39994506668294322"/>
        </patternFill>
      </fill>
      <border>
        <left style="thin">
          <color theme="4" tint="-0.24994659260841701"/>
        </left>
        <right style="thin">
          <color theme="4" tint="-0.24994659260841701"/>
        </right>
        <top style="double">
          <color theme="4" tint="-0.24994659260841701"/>
        </top>
        <bottom style="thin">
          <color theme="4" tint="-0.24994659260841701"/>
        </bottom>
      </border>
    </dxf>
    <dxf>
      <font>
        <b/>
        <i val="0"/>
        <color theme="0"/>
      </font>
      <fill>
        <patternFill>
          <bgColor theme="4" tint="-0.499984740745262"/>
        </patternFill>
      </fill>
      <border>
        <bottom style="thin">
          <color theme="0"/>
        </bottom>
      </border>
    </dxf>
    <dxf>
      <border>
        <left style="thin">
          <color theme="4" tint="-0.24994659260841701"/>
        </left>
        <right style="thin">
          <color theme="4" tint="-0.24994659260841701"/>
        </right>
        <top style="thin">
          <color theme="4" tint="-0.24994659260841701"/>
        </top>
        <bottom style="thin">
          <color theme="4" tint="-0.24994659260841701"/>
        </bottom>
      </border>
    </dxf>
    <dxf>
      <fill>
        <patternFill patternType="none">
          <bgColor auto="1"/>
        </patternFill>
      </fill>
    </dxf>
    <dxf>
      <fill>
        <patternFill patternType="none">
          <bgColor auto="1"/>
        </patternFill>
      </fill>
    </dxf>
    <dxf>
      <fill>
        <patternFill>
          <bgColor theme="9" tint="0.79998168889431442"/>
        </patternFill>
      </fill>
      <border diagonalUp="0" diagonalDown="0">
        <left/>
        <right/>
        <top/>
        <bottom/>
        <vertical/>
        <horizontal/>
      </border>
    </dxf>
  </dxfs>
  <tableStyles count="3" defaultTableStyle="TableStyleMedium2" defaultPivotStyle="PivotStyleLight16">
    <tableStyle name="IngresosMensualesReales " pivot="0" count="3" xr9:uid="{BF9ABF27-A77E-457B-8F27-E06B57188DC2}">
      <tableStyleElement type="wholeTable" dxfId="186"/>
      <tableStyleElement type="headerRow" dxfId="185"/>
      <tableStyleElement type="firstColumn" dxfId="184"/>
    </tableStyle>
    <tableStyle name="Presupuesto familiar mensual" pivot="0" count="4" xr9:uid="{00000000-0011-0000-FFFF-FFFF01000000}">
      <tableStyleElement type="wholeTable" dxfId="183"/>
      <tableStyleElement type="headerRow" dxfId="182"/>
      <tableStyleElement type="totalRow" dxfId="181"/>
      <tableStyleElement type="firstRowStripe" dxfId="180"/>
    </tableStyle>
    <tableStyle name="Tabla normal" pivot="0" count="3" xr9:uid="{8190A730-28DA-42DC-94BB-5D4C9F32DE9E}">
      <tableStyleElement type="wholeTable" dxfId="179"/>
      <tableStyleElement type="headerRow" dxfId="178"/>
      <tableStyleElement type="totalRow" dxfId="17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222077</xdr:rowOff>
    </xdr:from>
    <xdr:to>
      <xdr:col>1</xdr:col>
      <xdr:colOff>731520</xdr:colOff>
      <xdr:row>1</xdr:row>
      <xdr:rowOff>953597</xdr:rowOff>
    </xdr:to>
    <xdr:pic>
      <xdr:nvPicPr>
        <xdr:cNvPr id="4" name="Gráfico 3" descr="Familia con dos hijos">
          <a:extLst>
            <a:ext uri="{FF2B5EF4-FFF2-40B4-BE49-F238E27FC236}">
              <a16:creationId xmlns:a16="http://schemas.microsoft.com/office/drawing/2014/main" id="{993BEB2B-8E77-474E-A0D1-B040AAD680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69571" y="473810"/>
          <a:ext cx="731520" cy="731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787400</xdr:colOff>
      <xdr:row>0</xdr:row>
      <xdr:rowOff>0</xdr:rowOff>
    </xdr:from>
    <xdr:to>
      <xdr:col>1</xdr:col>
      <xdr:colOff>693420</xdr:colOff>
      <xdr:row>3</xdr:row>
      <xdr:rowOff>83820</xdr:rowOff>
    </xdr:to>
    <xdr:pic>
      <xdr:nvPicPr>
        <xdr:cNvPr id="2" name="Gráfico 1" descr="Familia con dos hijos">
          <a:extLst>
            <a:ext uri="{FF2B5EF4-FFF2-40B4-BE49-F238E27FC236}">
              <a16:creationId xmlns:a16="http://schemas.microsoft.com/office/drawing/2014/main" id="{226ADCD3-0BAF-1746-A40D-FF6DB202F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87400" y="0"/>
          <a:ext cx="731520" cy="11760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lojamiento" displayName="Alojamiento" ref="B9:E21" totalsRowCount="1" headerRowDxfId="176" dataDxfId="175" totalsRowDxfId="174">
  <tableColumns count="4">
    <tableColumn id="1" xr3:uid="{00000000-0010-0000-0000-000001000000}" name="Alojamiento" totalsRowLabel="Total" dataDxfId="173" totalsRowDxfId="9"/>
    <tableColumn id="2" xr3:uid="{00000000-0010-0000-0000-000002000000}" name="Costo_x000a_previsto" totalsRowFunction="sum" dataDxfId="172" totalsRowDxfId="8" dataCellStyle="Moneda [0]" totalsRowCellStyle="Moneda [0]"/>
    <tableColumn id="3" xr3:uid="{00000000-0010-0000-0000-000003000000}" name="Costo_x000a_real" totalsRowFunction="sum" dataDxfId="171" totalsRowDxfId="7" dataCellStyle="Moneda [0]" totalsRowCellStyle="Moneda [0]"/>
    <tableColumn id="4" xr3:uid="{00000000-0010-0000-0000-000004000000}" name="Diferencia" totalsRowFunction="sum" dataDxfId="170" totalsRowDxfId="6" dataCellStyle="Moneda [0]" totalsRowCellStyle="Moneda [0]">
      <calculatedColumnFormula>Alojamiento[[#This Row],[Costo
previsto]]-Alojamiento[[#This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Impuestos" displayName="Impuestos" ref="G47:J52" totalsRowCount="1" headerRowDxfId="67" dataDxfId="65" totalsRowDxfId="64" headerRowBorderDxfId="66" totalsRowBorderDxfId="63">
  <tableColumns count="4">
    <tableColumn id="1" xr3:uid="{00000000-0010-0000-0900-000001000000}" name="Impuestos" totalsRowLabel="Total" dataDxfId="62" totalsRowDxfId="13"/>
    <tableColumn id="2" xr3:uid="{00000000-0010-0000-0900-000002000000}" name="Costo _x000a_previsto" totalsRowFunction="sum" dataDxfId="61" totalsRowDxfId="12" dataCellStyle="Cantidades" totalsRowCellStyle="Moneda [0]"/>
    <tableColumn id="3" xr3:uid="{00000000-0010-0000-0900-000003000000}" name="Costo _x000a_real" totalsRowFunction="sum" dataDxfId="60" totalsRowDxfId="11" dataCellStyle="Cantidades" totalsRowCellStyle="Moneda [0]"/>
    <tableColumn id="4" xr3:uid="{00000000-0010-0000-0900-000004000000}" name="Diferencia" totalsRowFunction="sum" dataDxfId="59" totalsRowDxfId="10" dataCellStyle="Moneda [0]" totalsRowCellStyle="Moneda [0]">
      <calculatedColumnFormula>Impuestos[[#This Row],[Costo 
previsto]]-Impuestos[[#This Row],[Costo 
real]]</calculatedColumnFormula>
    </tableColumn>
  </tableColumns>
  <tableStyleInfo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Ahorros" displayName="Ahorros" ref="B77:E82" totalsRowCount="1" headerRowDxfId="58" dataDxfId="56" totalsRowDxfId="54" headerRowBorderDxfId="57" tableBorderDxfId="55" totalsRowBorderDxfId="53">
  <tableColumns count="4">
    <tableColumn id="1" xr3:uid="{00000000-0010-0000-0A00-000001000000}" name="Ahorros e inversiones" totalsRowLabel="Total" dataDxfId="52" totalsRowDxfId="51"/>
    <tableColumn id="2" xr3:uid="{00000000-0010-0000-0A00-000002000000}" name="Costo_x000a_previsto" totalsRowFunction="sum" dataDxfId="50" totalsRowDxfId="49" dataCellStyle="Cantidades" totalsRowCellStyle="Moneda [0]"/>
    <tableColumn id="3" xr3:uid="{00000000-0010-0000-0A00-000003000000}" name="Costo_x000a_real" totalsRowFunction="sum" dataDxfId="48" totalsRowDxfId="47" dataCellStyle="Cantidades" totalsRowCellStyle="Moneda [0]"/>
    <tableColumn id="4" xr3:uid="{00000000-0010-0000-0A00-000004000000}" name="Diferencia" totalsRowFunction="sum" dataDxfId="46" totalsRowDxfId="45" dataCellStyle="Moneda [0]" totalsRowCellStyle="Moneda [0]">
      <calculatedColumnFormula>Ahorros[[#This Row],[Costo
previsto]]-Ahorros[[#This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Regalos" displayName="Regalos" ref="G77:J81" totalsRowCount="1" headerRowDxfId="44" dataDxfId="42" totalsRowDxfId="41" headerRowBorderDxfId="43" totalsRowBorderDxfId="40">
  <tableColumns count="4">
    <tableColumn id="1" xr3:uid="{00000000-0010-0000-0B00-000001000000}" name="Regalos y donaciones" totalsRowLabel="Total" dataDxfId="39" totalsRowDxfId="38"/>
    <tableColumn id="2" xr3:uid="{00000000-0010-0000-0B00-000002000000}" name="Costo_x000a_previsto" totalsRowFunction="sum" dataDxfId="37" totalsRowDxfId="36" dataCellStyle="Cantidades" totalsRowCellStyle="Moneda [0]"/>
    <tableColumn id="3" xr3:uid="{00000000-0010-0000-0B00-000003000000}" name="Costo_x000a_real" totalsRowFunction="sum" dataDxfId="35" totalsRowDxfId="34" dataCellStyle="Cantidades" totalsRowCellStyle="Moneda [0]"/>
    <tableColumn id="4" xr3:uid="{00000000-0010-0000-0B00-000004000000}" name="Diferencia" totalsRowFunction="sum" dataDxfId="33" totalsRowDxfId="32" dataCellStyle="Moneda [0]">
      <calculatedColumnFormula>Regalos[[#This Row],[Costo
previsto]]-Regalos[[#This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Legal" displayName="Legal" ref="B68:E73" totalsRowCount="1" headerRowDxfId="31" dataDxfId="29" totalsRowDxfId="28" headerRowBorderDxfId="30" totalsRowBorderDxfId="27">
  <tableColumns count="4">
    <tableColumn id="1" xr3:uid="{00000000-0010-0000-0C00-000001000000}" name="Legal" totalsRowLabel="Total" totalsRowDxfId="26"/>
    <tableColumn id="2" xr3:uid="{00000000-0010-0000-0C00-000002000000}" name="Costo_x000a_previsto" totalsRowFunction="sum" dataDxfId="25" totalsRowDxfId="24" dataCellStyle="Cantidades" totalsRowCellStyle="Moneda [0]"/>
    <tableColumn id="3" xr3:uid="{00000000-0010-0000-0C00-000003000000}" name="Costo_x000a_real" totalsRowFunction="sum" dataDxfId="23" totalsRowDxfId="22" dataCellStyle="Cantidades" totalsRowCellStyle="Moneda [0]"/>
    <tableColumn id="4" xr3:uid="{00000000-0010-0000-0C00-000004000000}" name="Diferencia" totalsRowFunction="sum" dataDxfId="21" totalsRowDxfId="20" dataCellStyle="Moneda [0]" totalsRowCellStyle="Moneda [0]">
      <calculatedColumnFormula>Legal[[#This Row],[Costo
previsto]]-Legal[[#This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Resumen" displayName="Resumen" ref="B4:E5" totalsRowShown="0" headerRowDxfId="19" dataDxfId="18">
  <autoFilter ref="B4:E5" xr:uid="{00000000-0009-0000-0100-00000E000000}">
    <filterColumn colId="0" hiddenButton="1"/>
    <filterColumn colId="1" hiddenButton="1"/>
    <filterColumn colId="2" hiddenButton="1"/>
    <filterColumn colId="3" hiddenButton="1"/>
  </autoFilter>
  <tableColumns count="4">
    <tableColumn id="1" xr3:uid="{00000000-0010-0000-1000-000001000000}" name="Resumen " dataDxfId="3" dataCellStyle="Borde inferior"/>
    <tableColumn id="2" xr3:uid="{00000000-0010-0000-1000-000002000000}" name="Costo previsto_x000a_total" dataDxfId="2" dataCellStyle="Borde inferior">
      <calculatedColumnFormula>Alojamiento[[#Totals],[Costo
previsto]]+Transporte[[#Totals],[Costo
previsto]]+Seguro[[#Totals],[Costo
previsto]]+Comida[[#Totals],[Costo
previsto]]+Niños[[#Totals],[Costo
previsto]]+Legal[[#Totals],[Costo
previsto]]+Ahorros[[#Totals],[Costo
previsto]]+Préstamos[[#Totals],[Costo
previsto]]+Entretenimiento[[#Totals],[Costo
previsto]]+Impuestos[[#Totals],[Costo 
previsto]]+CuidadoPersonal[[#Totals],[Costo
previsto]]+Mascotas[[#Totals],[Costo
previsto]]+Regalos[[#Totals],[Costo
previsto]]</calculatedColumnFormula>
    </tableColumn>
    <tableColumn id="3" xr3:uid="{00000000-0010-0000-1000-000003000000}" name="Costo_x000a_real total" dataDxfId="1" dataCellStyle="Borde inferior">
      <calculatedColumnFormula>Alojamiento[[#Totals],[Costo
real]]+Transporte[[#Totals],[Costo
real]]+Seguro[[#Totals],[Costo
real]]+Comida[[#Totals],[Costo
real]]+Niños[[#Totals],[Costo
real]]+Legal[[#Totals],[Costo
real]]+Ahorros[[#Totals],[Costo
real]]+Préstamos[[#Totals],[Costo
real]]+Entretenimiento[[#Totals],[Costo
real]]+Impuestos[[#Totals],[Costo 
real]]+CuidadoPersonal[[#Totals],[Costo
real]]+Mascotas[[#Totals],[Costo
real]]+Regalos[[#Totals],[Costo
real]]</calculatedColumnFormula>
    </tableColumn>
    <tableColumn id="4" xr3:uid="{00000000-0010-0000-1000-000004000000}" name="Diferencia_x000a_total" dataDxfId="0" dataCellStyle="Borde inferior">
      <calculatedColumnFormula>Alojamiento[[#Totals],[Diferencia]]+Transporte[[#Totals],[Diferencia]]+Seguro[[#Totals],[Diferencia]]+Comida[[#Totals],[Diferencia]]+Niños[[#Totals],[Diferencia]]+Legal[[#Totals],[Diferencia]]+Ahorros[[#Totals],[Diferencia]]+Préstamos[[#Totals],[Diferencia]]+Entretenimiento[[#Totals],[Diferencia]]+Impuestos[[#Totals],[Diferencia]]+CuidadoPersonal[[#Totals],[Diferencia]]+Mascotas[[#Totals],[Diferencia]]+Regalos[[#Totals],[Diferencia]]</calculatedColumnFormula>
    </tableColumn>
  </tableColumns>
  <tableStyleInfo name="IngresosMensualesReales " showFirstColumn="0" showLastColumn="0" showRowStripes="1" showColumnStripes="0"/>
  <extLst>
    <ext xmlns:x14="http://schemas.microsoft.com/office/spreadsheetml/2009/9/main" uri="{504A1905-F514-4f6f-8877-14C23A59335A}">
      <x14:table altTextSummary="Los costos previstos y reales totales, así como la diferencia total, se calculan automáticamente en esta tabla de resum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ransporte" displayName="Transporte" ref="B24:E33" totalsRowCount="1" headerRowDxfId="169" dataDxfId="167" totalsRowDxfId="166" headerRowBorderDxfId="168" totalsRowBorderDxfId="165">
  <tableColumns count="4">
    <tableColumn id="1" xr3:uid="{00000000-0010-0000-0100-000001000000}" name="Columna1" totalsRowLabel="Total" dataDxfId="164" totalsRowDxfId="17"/>
    <tableColumn id="2" xr3:uid="{00000000-0010-0000-0100-000002000000}" name="Costo_x000a_previsto" totalsRowFunction="sum" dataDxfId="163" totalsRowDxfId="16" dataCellStyle="Cantidades" totalsRowCellStyle="Moneda [0]"/>
    <tableColumn id="3" xr3:uid="{00000000-0010-0000-0100-000003000000}" name="Costo_x000a_real" totalsRowFunction="sum" dataDxfId="162" totalsRowDxfId="15" dataCellStyle="Cantidades" totalsRowCellStyle="Moneda [0]"/>
    <tableColumn id="4" xr3:uid="{00000000-0010-0000-0100-000004000000}" name="Diferencia" totalsRowFunction="sum" dataDxfId="161" totalsRowDxfId="14" dataCellStyle="Moneda [0]" totalsRowCellStyle="Moneda [0]">
      <calculatedColumnFormula>Transporte[[#This Row],[Costo
previsto]]-Transporte[[#This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eguro" displayName="Seguro" ref="B36:E41" totalsRowCount="1" headerRowDxfId="160" dataDxfId="158" totalsRowDxfId="156" headerRowBorderDxfId="159" tableBorderDxfId="157" totalsRowBorderDxfId="155">
  <tableColumns count="4">
    <tableColumn id="1" xr3:uid="{00000000-0010-0000-0200-000001000000}" name="Seguro" totalsRowLabel="Total" dataDxfId="154" totalsRowDxfId="153"/>
    <tableColumn id="2" xr3:uid="{00000000-0010-0000-0200-000002000000}" name="Costo_x000a_previsto" totalsRowFunction="sum" dataDxfId="152" totalsRowDxfId="151" dataCellStyle="Cantidades" totalsRowCellStyle="Moneda [0]"/>
    <tableColumn id="3" xr3:uid="{00000000-0010-0000-0200-000003000000}" name="Costo_x000a_real" totalsRowFunction="sum" dataDxfId="150" totalsRowDxfId="149" dataCellStyle="Cantidades" totalsRowCellStyle="Moneda [0]"/>
    <tableColumn id="4" xr3:uid="{00000000-0010-0000-0200-000004000000}" name="Diferencia" totalsRowFunction="sum" dataDxfId="148" totalsRowDxfId="147" dataCellStyle="Moneda [0]" totalsRowCellStyle="Moneda [0]">
      <calculatedColumnFormula>Seguro[[#This Row],[Costo
previsto]]-Seguro[[#This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Comida" displayName="Comida" ref="B47:E51" totalsRowCount="1" headerRowDxfId="146" dataDxfId="145" totalsRowDxfId="144" totalsRowBorderDxfId="143">
  <tableColumns count="4">
    <tableColumn id="1" xr3:uid="{00000000-0010-0000-0300-000001000000}" name="Columna1" totalsRowLabel="Total" dataDxfId="142" totalsRowDxfId="141"/>
    <tableColumn id="2" xr3:uid="{00000000-0010-0000-0300-000002000000}" name="Costo_x000a_previsto" totalsRowFunction="sum" dataDxfId="140" totalsRowDxfId="139" dataCellStyle="Cantidades" totalsRowCellStyle="Moneda [0]"/>
    <tableColumn id="3" xr3:uid="{00000000-0010-0000-0300-000003000000}" name="Costo_x000a_real" totalsRowFunction="sum" dataDxfId="138" totalsRowDxfId="137" dataCellStyle="Cantidades" totalsRowCellStyle="Moneda [0]"/>
    <tableColumn id="4" xr3:uid="{00000000-0010-0000-0300-000004000000}" name="Diferencia" totalsRowFunction="sum" dataDxfId="136" totalsRowDxfId="135" dataCellStyle="Moneda [0]" totalsRowCellStyle="Moneda [0]">
      <calculatedColumnFormula>Comida[[#This Row],[Costo
previsto]]-Comida[[#This Row],[Costo
real]]</calculatedColumnFormula>
    </tableColumn>
  </tableColumns>
  <tableStyleInfo name="Tabla normal" showFirstColumn="0" showLastColumn="0" showRowStripes="0"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Niños" displayName="Niños" ref="B55:E65" totalsRowCount="1" headerRowDxfId="134" dataDxfId="132" totalsRowDxfId="131" headerRowBorderDxfId="133" totalsRowBorderDxfId="130">
  <tableColumns count="4">
    <tableColumn id="1" xr3:uid="{00000000-0010-0000-0400-000001000000}" name="Niños" totalsRowLabel="Total" dataDxfId="129" totalsRowDxfId="128"/>
    <tableColumn id="2" xr3:uid="{00000000-0010-0000-0400-000002000000}" name="Costo_x000a_previsto" totalsRowFunction="sum" dataDxfId="127" totalsRowDxfId="126" dataCellStyle="Cantidades" totalsRowCellStyle="Moneda [0]"/>
    <tableColumn id="3" xr3:uid="{00000000-0010-0000-0400-000003000000}" name="Costo_x000a_real" totalsRowFunction="sum" dataDxfId="125" totalsRowDxfId="124" dataCellStyle="Cantidades" totalsRowCellStyle="Moneda [0]"/>
    <tableColumn id="4" xr3:uid="{00000000-0010-0000-0400-000004000000}" name="Diferencia" totalsRowFunction="sum" dataDxfId="123" totalsRowDxfId="122" dataCellStyle="Moneda [0]">
      <calculatedColumnFormula>Niños[[#This Row],[Costo
previsto]]-Niños[[#This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Mascotas" displayName="Mascotas" ref="G68:J74" totalsRowCount="1" headerRowDxfId="121" dataDxfId="119" totalsRowDxfId="118" headerRowBorderDxfId="120" totalsRowBorderDxfId="117">
  <tableColumns count="4">
    <tableColumn id="1" xr3:uid="{00000000-0010-0000-0500-000001000000}" name="Mascotas" totalsRowLabel="Total" dataDxfId="116" totalsRowDxfId="115"/>
    <tableColumn id="2" xr3:uid="{00000000-0010-0000-0500-000002000000}" name="Costo_x000a_previsto" totalsRowFunction="sum" dataDxfId="114" totalsRowDxfId="113" dataCellStyle="Cantidades" totalsRowCellStyle="Moneda [0]"/>
    <tableColumn id="3" xr3:uid="{00000000-0010-0000-0500-000003000000}" name="Costo_x000a_real" totalsRowFunction="sum" dataDxfId="112" totalsRowDxfId="111" dataCellStyle="Cantidades" totalsRowCellStyle="Moneda [0]"/>
    <tableColumn id="4" xr3:uid="{00000000-0010-0000-0500-000004000000}" name="Diferencia" totalsRowFunction="sum" dataDxfId="110" totalsRowDxfId="109" dataCellStyle="Moneda [0]" totalsRowCellStyle="Moneda [0]">
      <calculatedColumnFormula>Mascotas[[#This Row],[Costo
previsto]]-Mascotas[[#This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CuidadoPersonal" displayName="CuidadoPersonal" ref="G55:J63" totalsRowCount="1" headerRowDxfId="108" dataDxfId="106" totalsRowDxfId="104" headerRowBorderDxfId="107" tableBorderDxfId="105" totalsRowBorderDxfId="103">
  <tableColumns count="4">
    <tableColumn id="1" xr3:uid="{00000000-0010-0000-0600-000001000000}" name="Cuidado personal" totalsRowLabel="Total" dataDxfId="102" totalsRowDxfId="101"/>
    <tableColumn id="2" xr3:uid="{00000000-0010-0000-0600-000002000000}" name="Costo_x000a_previsto" totalsRowFunction="sum" dataDxfId="100" totalsRowDxfId="99" dataCellStyle="Cantidades" totalsRowCellStyle="Moneda [0]"/>
    <tableColumn id="3" xr3:uid="{00000000-0010-0000-0600-000003000000}" name="Costo_x000a_real" totalsRowFunction="sum" dataDxfId="98" totalsRowDxfId="97" dataCellStyle="Cantidades" totalsRowCellStyle="Moneda [0]"/>
    <tableColumn id="4" xr3:uid="{00000000-0010-0000-0600-000004000000}" name="Diferencia" totalsRowFunction="sum" dataDxfId="96" totalsRowDxfId="95" dataCellStyle="Moneda [0]" totalsRowCellStyle="Moneda [0]">
      <calculatedColumnFormula>CuidadoPersonal[[#This Row],[Costo
previsto]]-CuidadoPersonal[[#This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ntretenimiento" displayName="Entretenimiento" ref="G36:J44" totalsRowCount="1" headerRowDxfId="94" dataDxfId="92" totalsRowDxfId="91" headerRowBorderDxfId="93" totalsRowBorderDxfId="90">
  <tableColumns count="4">
    <tableColumn id="1" xr3:uid="{00000000-0010-0000-0700-000001000000}" name="Entretenimiento" totalsRowLabel="Total" dataDxfId="89" totalsRowDxfId="88"/>
    <tableColumn id="2" xr3:uid="{00000000-0010-0000-0700-000002000000}" name="Costo_x000a_previsto" totalsRowFunction="sum" dataDxfId="87" totalsRowDxfId="86" dataCellStyle="Cantidades" totalsRowCellStyle="Moneda [0]"/>
    <tableColumn id="3" xr3:uid="{00000000-0010-0000-0700-000003000000}" name="Costo_x000a_real" totalsRowFunction="sum" dataDxfId="85" totalsRowDxfId="84" dataCellStyle="Cantidades" totalsRowCellStyle="Moneda [0]"/>
    <tableColumn id="4" xr3:uid="{00000000-0010-0000-0700-000004000000}" name="Diferencia" totalsRowFunction="sum" dataDxfId="83" totalsRowDxfId="82" dataCellStyle="Moneda [0]">
      <calculatedColumnFormula>Entretenimiento[[#This Row],[Costo
previsto]]-Entretenimiento[[#This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Préstamos" displayName="Préstamos" ref="G24:J31" totalsRowCount="1" headerRowDxfId="81" dataDxfId="79" totalsRowDxfId="77" headerRowBorderDxfId="80" tableBorderDxfId="78" totalsRowBorderDxfId="76">
  <tableColumns count="4">
    <tableColumn id="1" xr3:uid="{00000000-0010-0000-0800-000001000000}" name="Préstamos" totalsRowLabel="Total" dataDxfId="75" totalsRowDxfId="74"/>
    <tableColumn id="2" xr3:uid="{00000000-0010-0000-0800-000002000000}" name="Costo_x000a_previsto" totalsRowFunction="sum" dataDxfId="73" totalsRowDxfId="72" dataCellStyle="Cantidades" totalsRowCellStyle="Moneda [0]"/>
    <tableColumn id="3" xr3:uid="{00000000-0010-0000-0800-000003000000}" name="Costo_x000a_real" totalsRowFunction="sum" dataDxfId="71" totalsRowDxfId="70" dataCellStyle="Cantidades" totalsRowCellStyle="Moneda [0]"/>
    <tableColumn id="4" xr3:uid="{00000000-0010-0000-0800-000004000000}" name="Diferencia" totalsRowFunction="sum" dataDxfId="69" totalsRowDxfId="68" dataCellStyle="Moneda [0]">
      <calculatedColumnFormula>Préstamos[[#This Row],[Costo
previsto]]-Préstamos[[#This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J82"/>
  <sheetViews>
    <sheetView showGridLines="0" tabSelected="1" zoomScaleNormal="100" workbookViewId="0">
      <selection activeCell="C5" sqref="C5:E5"/>
    </sheetView>
  </sheetViews>
  <sheetFormatPr baseColWidth="10" defaultColWidth="9.1640625" defaultRowHeight="30" customHeight="1" x14ac:dyDescent="0.2"/>
  <cols>
    <col min="1" max="1" width="1.5" customWidth="1"/>
    <col min="2" max="2" width="37" customWidth="1"/>
    <col min="3" max="3" width="20" customWidth="1"/>
    <col min="4" max="4" width="18.5" customWidth="1"/>
    <col min="5" max="5" width="22" customWidth="1"/>
    <col min="6" max="6" width="10.5" customWidth="1"/>
    <col min="7" max="7" width="37.5" customWidth="1"/>
    <col min="8" max="8" width="29.5" customWidth="1"/>
    <col min="9" max="9" width="18.5" style="5" customWidth="1"/>
    <col min="10" max="10" width="22" customWidth="1"/>
    <col min="11" max="11" width="2.5" customWidth="1"/>
  </cols>
  <sheetData>
    <row r="1" spans="2:10" ht="20" customHeight="1" x14ac:dyDescent="0.2"/>
    <row r="2" spans="2:10" ht="95" customHeight="1" x14ac:dyDescent="0.2">
      <c r="B2" s="87" t="s">
        <v>0</v>
      </c>
      <c r="C2" s="87"/>
      <c r="D2" s="87"/>
      <c r="E2" s="87"/>
      <c r="F2" s="87"/>
      <c r="G2" s="87"/>
      <c r="H2" s="87"/>
    </row>
    <row r="3" spans="2:10" ht="15" customHeight="1" x14ac:dyDescent="0.2">
      <c r="B3" s="92"/>
      <c r="C3" s="92"/>
      <c r="D3" s="92"/>
      <c r="E3" s="92"/>
      <c r="F3" s="92"/>
      <c r="G3" s="92"/>
      <c r="H3" s="92"/>
      <c r="I3" s="4"/>
      <c r="J3" s="3"/>
    </row>
    <row r="4" spans="2:10" ht="40.25" customHeight="1" x14ac:dyDescent="0.2">
      <c r="B4" s="73" t="s">
        <v>1</v>
      </c>
      <c r="C4" s="49" t="s">
        <v>43</v>
      </c>
      <c r="D4" s="50" t="s">
        <v>45</v>
      </c>
      <c r="E4" s="51" t="s">
        <v>47</v>
      </c>
      <c r="F4" s="2"/>
      <c r="G4" s="90" t="s">
        <v>49</v>
      </c>
      <c r="H4" s="90"/>
      <c r="I4" s="10"/>
      <c r="J4" s="9"/>
    </row>
    <row r="5" spans="2:10" ht="30" customHeight="1" x14ac:dyDescent="0.2">
      <c r="B5" s="80"/>
      <c r="C5" s="169">
        <f>Alojamiento[[#Totals],[Costo
previsto]]+Transporte[[#Totals],[Costo
previsto]]+Seguro[[#Totals],[Costo
previsto]]+Comida[[#Totals],[Costo
previsto]]+Niños[[#Totals],[Costo
previsto]]+Legal[[#Totals],[Costo
previsto]]+Ahorros[[#Totals],[Costo
previsto]]+Préstamos[[#Totals],[Costo
previsto]]+Entretenimiento[[#Totals],[Costo
previsto]]+Impuestos[[#Totals],[Costo 
previsto]]+CuidadoPersonal[[#Totals],[Costo
previsto]]+Mascotas[[#Totals],[Costo
previsto]]+Regalos[[#Totals],[Costo
previsto]]</f>
        <v>4000203</v>
      </c>
      <c r="D5" s="170">
        <f>Alojamiento[[#Totals],[Costo
real]]+Transporte[[#Totals],[Costo
real]]+Seguro[[#Totals],[Costo
real]]+Comida[[#Totals],[Costo
real]]+Niños[[#Totals],[Costo
real]]+Legal[[#Totals],[Costo
real]]+Ahorros[[#Totals],[Costo
real]]+Préstamos[[#Totals],[Costo
real]]+Entretenimiento[[#Totals],[Costo
real]]+Impuestos[[#Totals],[Costo 
real]]+CuidadoPersonal[[#Totals],[Costo
real]]+Mascotas[[#Totals],[Costo
real]]+Regalos[[#Totals],[Costo
real]]</f>
        <v>20317</v>
      </c>
      <c r="E5" s="171">
        <f>Alojamiento[[#Totals],[Diferencia]]+Transporte[[#Totals],[Diferencia]]+Seguro[[#Totals],[Diferencia]]+Comida[[#Totals],[Diferencia]]+Niños[[#Totals],[Diferencia]]+Legal[[#Totals],[Diferencia]]+Ahorros[[#Totals],[Diferencia]]+Préstamos[[#Totals],[Diferencia]]+Entretenimiento[[#Totals],[Diferencia]]+Impuestos[[#Totals],[Diferencia]]+CuidadoPersonal[[#Totals],[Diferencia]]+Mascotas[[#Totals],[Diferencia]]+Regalos[[#Totals],[Diferencia]]</f>
        <v>3980686</v>
      </c>
      <c r="F5" s="2"/>
      <c r="G5" s="46" t="s">
        <v>50</v>
      </c>
      <c r="H5" s="102">
        <v>4000</v>
      </c>
      <c r="I5" s="10"/>
      <c r="J5" s="9"/>
    </row>
    <row r="6" spans="2:10" ht="30" customHeight="1" x14ac:dyDescent="0.2">
      <c r="B6" s="12"/>
      <c r="C6" s="81"/>
      <c r="D6" s="81"/>
      <c r="E6" s="81"/>
      <c r="F6" s="2"/>
      <c r="G6" s="76" t="s">
        <v>51</v>
      </c>
      <c r="H6" s="103">
        <v>1200</v>
      </c>
      <c r="I6" s="10"/>
      <c r="J6" s="9"/>
    </row>
    <row r="7" spans="2:10" ht="30" customHeight="1" x14ac:dyDescent="0.2">
      <c r="B7" s="12"/>
      <c r="C7" s="81"/>
      <c r="D7" s="81"/>
      <c r="E7" s="81"/>
      <c r="F7" s="1"/>
      <c r="G7" s="77" t="s">
        <v>52</v>
      </c>
      <c r="H7" s="104">
        <v>300</v>
      </c>
      <c r="I7" s="10"/>
      <c r="J7" s="9"/>
    </row>
    <row r="8" spans="2:10" ht="30" customHeight="1" x14ac:dyDescent="0.2">
      <c r="B8" s="67" t="s">
        <v>2</v>
      </c>
      <c r="C8" s="68"/>
      <c r="D8" s="68"/>
      <c r="E8" s="68"/>
      <c r="F8" s="1"/>
      <c r="G8" s="78" t="s">
        <v>53</v>
      </c>
      <c r="H8" s="105">
        <f>SUM(H5:H7)</f>
        <v>5500</v>
      </c>
      <c r="I8" s="10"/>
      <c r="J8" s="9"/>
    </row>
    <row r="9" spans="2:10" ht="48" customHeight="1" x14ac:dyDescent="0.2">
      <c r="B9" s="69" t="s">
        <v>2</v>
      </c>
      <c r="C9" s="70" t="s">
        <v>44</v>
      </c>
      <c r="D9" s="70" t="s">
        <v>46</v>
      </c>
      <c r="E9" s="70" t="s">
        <v>48</v>
      </c>
      <c r="F9" s="1"/>
      <c r="G9" s="6"/>
      <c r="H9" s="6"/>
      <c r="I9" s="11"/>
      <c r="J9" s="9"/>
    </row>
    <row r="10" spans="2:10" ht="38" customHeight="1" x14ac:dyDescent="0.2">
      <c r="B10" s="113" t="s">
        <v>87</v>
      </c>
      <c r="C10" s="93">
        <v>4000000</v>
      </c>
      <c r="D10" s="93">
        <v>20000</v>
      </c>
      <c r="E10" s="94">
        <f>Alojamiento[[#This Row],[Costo
previsto]]-Alojamiento[[#This Row],[Costo
real]]</f>
        <v>3980000</v>
      </c>
      <c r="F10" s="1"/>
      <c r="G10" s="90" t="s">
        <v>54</v>
      </c>
      <c r="H10" s="90"/>
      <c r="I10" s="10"/>
      <c r="J10" s="9"/>
    </row>
    <row r="11" spans="2:10" ht="30" customHeight="1" x14ac:dyDescent="0.2">
      <c r="B11" s="113" t="s">
        <v>88</v>
      </c>
      <c r="C11" s="93">
        <v>0</v>
      </c>
      <c r="D11" s="93">
        <v>0</v>
      </c>
      <c r="E11" s="94">
        <f>Alojamiento[[#This Row],[Costo
previsto]]-Alojamiento[[#This Row],[Costo
real]]</f>
        <v>0</v>
      </c>
      <c r="F11" s="1"/>
      <c r="G11" s="79" t="s">
        <v>50</v>
      </c>
      <c r="H11" s="114">
        <v>4000</v>
      </c>
      <c r="I11" s="10"/>
      <c r="J11" s="9"/>
    </row>
    <row r="12" spans="2:10" ht="30" customHeight="1" x14ac:dyDescent="0.2">
      <c r="B12" s="71" t="s">
        <v>3</v>
      </c>
      <c r="C12" s="93">
        <v>62</v>
      </c>
      <c r="D12" s="93">
        <v>100</v>
      </c>
      <c r="E12" s="94">
        <f>Alojamiento[[#This Row],[Costo
previsto]]-Alojamiento[[#This Row],[Costo
real]]</f>
        <v>-38</v>
      </c>
      <c r="F12" s="1"/>
      <c r="G12" s="76" t="s">
        <v>51</v>
      </c>
      <c r="H12" s="106">
        <v>1200</v>
      </c>
      <c r="I12" s="10"/>
      <c r="J12" s="9"/>
    </row>
    <row r="13" spans="2:10" ht="30" customHeight="1" x14ac:dyDescent="0.2">
      <c r="B13" s="71" t="s">
        <v>4</v>
      </c>
      <c r="C13" s="93">
        <v>44</v>
      </c>
      <c r="D13" s="93">
        <v>125</v>
      </c>
      <c r="E13" s="94">
        <f>Alojamiento[[#This Row],[Costo
previsto]]-Alojamiento[[#This Row],[Costo
real]]</f>
        <v>-81</v>
      </c>
      <c r="F13" s="1"/>
      <c r="G13" s="77" t="s">
        <v>52</v>
      </c>
      <c r="H13" s="115">
        <v>300</v>
      </c>
      <c r="I13" s="10"/>
      <c r="J13" s="9"/>
    </row>
    <row r="14" spans="2:10" ht="30" customHeight="1" x14ac:dyDescent="0.2">
      <c r="B14" s="71" t="s">
        <v>5</v>
      </c>
      <c r="C14" s="93">
        <v>22</v>
      </c>
      <c r="D14" s="93">
        <v>35</v>
      </c>
      <c r="E14" s="94">
        <f>Alojamiento[[#This Row],[Costo
previsto]]-Alojamiento[[#This Row],[Costo
real]]</f>
        <v>-13</v>
      </c>
      <c r="F14" s="1"/>
      <c r="G14" s="78" t="s">
        <v>53</v>
      </c>
      <c r="H14" s="107">
        <f>SUM(H11:H13)</f>
        <v>5500</v>
      </c>
      <c r="I14" s="10"/>
      <c r="J14" s="9"/>
    </row>
    <row r="15" spans="2:10" ht="30" customHeight="1" x14ac:dyDescent="0.2">
      <c r="B15" s="113" t="s">
        <v>83</v>
      </c>
      <c r="C15" s="93">
        <v>8</v>
      </c>
      <c r="D15" s="93">
        <v>8</v>
      </c>
      <c r="E15" s="94">
        <f>Alojamiento[[#This Row],[Costo
previsto]]-Alojamiento[[#This Row],[Costo
real]]</f>
        <v>0</v>
      </c>
      <c r="F15" s="1"/>
      <c r="G15" s="6"/>
      <c r="H15" s="6"/>
      <c r="I15" s="6"/>
      <c r="J15" s="9"/>
    </row>
    <row r="16" spans="2:10" ht="38" customHeight="1" x14ac:dyDescent="0.2">
      <c r="B16" s="71" t="s">
        <v>6</v>
      </c>
      <c r="C16" s="93">
        <v>34</v>
      </c>
      <c r="D16" s="93">
        <v>39</v>
      </c>
      <c r="E16" s="94">
        <f>Alojamiento[[#This Row],[Costo
previsto]]-Alojamiento[[#This Row],[Costo
real]]</f>
        <v>-5</v>
      </c>
      <c r="F16" s="1"/>
      <c r="G16" s="91" t="s">
        <v>55</v>
      </c>
      <c r="H16" s="91"/>
      <c r="I16" s="11"/>
      <c r="J16" s="9"/>
    </row>
    <row r="17" spans="2:10" ht="30" customHeight="1" x14ac:dyDescent="0.2">
      <c r="B17" s="113" t="s">
        <v>89</v>
      </c>
      <c r="C17" s="93">
        <v>10</v>
      </c>
      <c r="D17" s="93">
        <v>10</v>
      </c>
      <c r="E17" s="94">
        <f>Alojamiento[[#This Row],[Costo
previsto]]-Alojamiento[[#This Row],[Costo
real]]</f>
        <v>0</v>
      </c>
      <c r="F17" s="1"/>
      <c r="G17" s="47" t="s">
        <v>56</v>
      </c>
      <c r="H17" s="102">
        <f>SUM(H8-'Presupuesto familiar mensual'!$C$5:$C$5)</f>
        <v>-3994703</v>
      </c>
      <c r="I17" s="10"/>
      <c r="J17" s="9"/>
    </row>
    <row r="18" spans="2:10" ht="30" customHeight="1" x14ac:dyDescent="0.2">
      <c r="B18" s="71" t="s">
        <v>7</v>
      </c>
      <c r="C18" s="93">
        <v>23</v>
      </c>
      <c r="D18" s="93">
        <v>0</v>
      </c>
      <c r="E18" s="94">
        <f>Alojamiento[[#This Row],[Costo
previsto]]-Alojamiento[[#This Row],[Costo
real]]</f>
        <v>23</v>
      </c>
      <c r="F18" s="1"/>
      <c r="G18" s="48" t="s">
        <v>57</v>
      </c>
      <c r="H18" s="106">
        <f>SUM(H14-D5)</f>
        <v>-14817</v>
      </c>
      <c r="I18" s="10"/>
      <c r="J18" s="9"/>
    </row>
    <row r="19" spans="2:10" ht="30" customHeight="1" x14ac:dyDescent="0.2">
      <c r="B19" s="71" t="s">
        <v>8</v>
      </c>
      <c r="C19" s="93">
        <v>0</v>
      </c>
      <c r="D19" s="93">
        <v>0</v>
      </c>
      <c r="E19" s="94">
        <f>Alojamiento[[#This Row],[Costo
previsto]]-Alojamiento[[#This Row],[Costo
real]]</f>
        <v>0</v>
      </c>
      <c r="F19" s="1"/>
      <c r="G19" s="74" t="s">
        <v>48</v>
      </c>
      <c r="H19" s="107">
        <f>SUM(H18-H17)</f>
        <v>3979886</v>
      </c>
      <c r="I19" s="10"/>
      <c r="J19" s="9"/>
    </row>
    <row r="20" spans="2:10" ht="30" customHeight="1" x14ac:dyDescent="0.2">
      <c r="B20" s="71" t="s">
        <v>9</v>
      </c>
      <c r="C20" s="93">
        <v>0</v>
      </c>
      <c r="D20" s="93">
        <v>0</v>
      </c>
      <c r="E20" s="94">
        <f>Alojamiento[[#This Row],[Costo
previsto]]-Alojamiento[[#This Row],[Costo
real]]</f>
        <v>0</v>
      </c>
      <c r="F20" s="1"/>
      <c r="G20" s="45"/>
      <c r="H20" s="82"/>
      <c r="I20" s="83"/>
      <c r="J20" s="9"/>
    </row>
    <row r="21" spans="2:10" ht="30" customHeight="1" x14ac:dyDescent="0.2">
      <c r="B21" s="72" t="s">
        <v>10</v>
      </c>
      <c r="C21" s="93">
        <f>SUBTOTAL(109,Alojamiento[Costo
previsto])</f>
        <v>4000203</v>
      </c>
      <c r="D21" s="93">
        <f>SUBTOTAL(109,Alojamiento[Costo
real])</f>
        <v>20317</v>
      </c>
      <c r="E21" s="93">
        <f>SUBTOTAL(109,Alojamiento[Diferencia])</f>
        <v>3979886</v>
      </c>
      <c r="F21" s="1"/>
      <c r="G21" s="45"/>
      <c r="H21" s="82"/>
      <c r="I21" s="83"/>
      <c r="J21" s="9"/>
    </row>
    <row r="22" spans="2:10" ht="38" customHeight="1" x14ac:dyDescent="0.2">
      <c r="B22" s="14"/>
      <c r="C22" s="15"/>
      <c r="D22" s="15"/>
      <c r="E22" s="15"/>
      <c r="F22" s="31"/>
      <c r="G22" s="23"/>
      <c r="H22" s="84"/>
      <c r="I22" s="83"/>
      <c r="J22" s="9"/>
    </row>
    <row r="23" spans="2:10" s="59" customFormat="1" ht="30" customHeight="1" x14ac:dyDescent="0.2">
      <c r="B23" s="55" t="s">
        <v>11</v>
      </c>
      <c r="C23" s="57"/>
      <c r="D23" s="57"/>
      <c r="E23" s="57"/>
      <c r="F23" s="58"/>
      <c r="G23" s="88" t="s">
        <v>58</v>
      </c>
      <c r="H23" s="88"/>
      <c r="I23" s="88"/>
      <c r="J23" s="88"/>
    </row>
    <row r="24" spans="2:10" ht="48" customHeight="1" x14ac:dyDescent="0.2">
      <c r="B24" s="17" t="s">
        <v>12</v>
      </c>
      <c r="C24" s="16" t="s">
        <v>44</v>
      </c>
      <c r="D24" s="16" t="s">
        <v>46</v>
      </c>
      <c r="E24" s="16" t="s">
        <v>48</v>
      </c>
      <c r="F24" s="1"/>
      <c r="G24" s="29" t="s">
        <v>58</v>
      </c>
      <c r="H24" s="16" t="s">
        <v>44</v>
      </c>
      <c r="I24" s="30" t="s">
        <v>46</v>
      </c>
      <c r="J24" s="16" t="s">
        <v>48</v>
      </c>
    </row>
    <row r="25" spans="2:10" ht="30" customHeight="1" x14ac:dyDescent="0.2">
      <c r="B25" s="13" t="s">
        <v>13</v>
      </c>
      <c r="C25" s="7"/>
      <c r="D25" s="7"/>
      <c r="E25" s="95">
        <v>800</v>
      </c>
      <c r="F25" s="1"/>
      <c r="G25" s="13" t="s">
        <v>59</v>
      </c>
      <c r="H25" s="7"/>
      <c r="I25" s="7"/>
      <c r="J25" s="95">
        <f>Préstamos[[#This Row],[Costo
previsto]]-Préstamos[[#This Row],[Costo
real]]</f>
        <v>0</v>
      </c>
    </row>
    <row r="26" spans="2:10" ht="30" customHeight="1" x14ac:dyDescent="0.2">
      <c r="B26" s="13" t="s">
        <v>14</v>
      </c>
      <c r="C26" s="7"/>
      <c r="D26" s="7"/>
      <c r="E26" s="95">
        <f>Transporte[[#This Row],[Costo
previsto]]-Transporte[[#This Row],[Costo
real]]</f>
        <v>0</v>
      </c>
      <c r="F26" s="1"/>
      <c r="G26" s="13" t="s">
        <v>60</v>
      </c>
      <c r="H26" s="7"/>
      <c r="I26" s="7"/>
      <c r="J26" s="95">
        <f>Préstamos[[#This Row],[Costo
previsto]]-Préstamos[[#This Row],[Costo
real]]</f>
        <v>0</v>
      </c>
    </row>
    <row r="27" spans="2:10" ht="30" customHeight="1" x14ac:dyDescent="0.2">
      <c r="B27" s="13" t="s">
        <v>15</v>
      </c>
      <c r="C27" s="7"/>
      <c r="D27" s="7"/>
      <c r="E27" s="95">
        <f>Transporte[[#This Row],[Costo
previsto]]-Transporte[[#This Row],[Costo
real]]</f>
        <v>0</v>
      </c>
      <c r="F27" s="1"/>
      <c r="G27" s="13" t="s">
        <v>61</v>
      </c>
      <c r="H27" s="7"/>
      <c r="I27" s="7"/>
      <c r="J27" s="95">
        <f>Préstamos[[#This Row],[Costo
previsto]]-Préstamos[[#This Row],[Costo
real]]</f>
        <v>0</v>
      </c>
    </row>
    <row r="28" spans="2:10" ht="30" customHeight="1" x14ac:dyDescent="0.2">
      <c r="B28" s="13" t="s">
        <v>16</v>
      </c>
      <c r="C28" s="7"/>
      <c r="D28" s="7"/>
      <c r="E28" s="95">
        <f>Transporte[[#This Row],[Costo
previsto]]-Transporte[[#This Row],[Costo
real]]</f>
        <v>0</v>
      </c>
      <c r="F28" s="1"/>
      <c r="G28" s="13" t="s">
        <v>61</v>
      </c>
      <c r="H28" s="7"/>
      <c r="I28" s="7"/>
      <c r="J28" s="95">
        <f>Préstamos[[#This Row],[Costo
previsto]]-Préstamos[[#This Row],[Costo
real]]</f>
        <v>0</v>
      </c>
    </row>
    <row r="29" spans="2:10" ht="30" customHeight="1" x14ac:dyDescent="0.2">
      <c r="B29" s="13" t="s">
        <v>17</v>
      </c>
      <c r="C29" s="7"/>
      <c r="D29" s="7"/>
      <c r="E29" s="95">
        <f>Transporte[[#This Row],[Costo
previsto]]-Transporte[[#This Row],[Costo
real]]</f>
        <v>0</v>
      </c>
      <c r="F29" s="1"/>
      <c r="G29" s="13" t="s">
        <v>61</v>
      </c>
      <c r="H29" s="7"/>
      <c r="I29" s="7"/>
      <c r="J29" s="95">
        <f>Préstamos[[#This Row],[Costo
previsto]]-Préstamos[[#This Row],[Costo
real]]</f>
        <v>0</v>
      </c>
    </row>
    <row r="30" spans="2:10" ht="30" customHeight="1" x14ac:dyDescent="0.2">
      <c r="B30" s="13" t="s">
        <v>18</v>
      </c>
      <c r="C30" s="7"/>
      <c r="D30" s="7"/>
      <c r="E30" s="95">
        <f>Transporte[[#This Row],[Costo
previsto]]-Transporte[[#This Row],[Costo
real]]</f>
        <v>0</v>
      </c>
      <c r="F30" s="1"/>
      <c r="G30" s="13" t="s">
        <v>9</v>
      </c>
      <c r="H30" s="7"/>
      <c r="I30" s="7"/>
      <c r="J30" s="95">
        <f>Préstamos[[#This Row],[Costo
previsto]]-Préstamos[[#This Row],[Costo
real]]</f>
        <v>0</v>
      </c>
    </row>
    <row r="31" spans="2:10" ht="30" customHeight="1" x14ac:dyDescent="0.2">
      <c r="B31" s="13" t="s">
        <v>19</v>
      </c>
      <c r="C31" s="7"/>
      <c r="D31" s="7"/>
      <c r="E31" s="95">
        <f>Transporte[[#This Row],[Costo
previsto]]-Transporte[[#This Row],[Costo
real]]</f>
        <v>0</v>
      </c>
      <c r="F31" s="1"/>
      <c r="G31" s="52" t="s">
        <v>10</v>
      </c>
      <c r="H31" s="97">
        <f>SUBTOTAL(109,Préstamos[Costo
previsto])</f>
        <v>0</v>
      </c>
      <c r="I31" s="97">
        <f>SUBTOTAL(109,Préstamos[Costo
real])</f>
        <v>0</v>
      </c>
      <c r="J31" s="96">
        <f>SUBTOTAL(109,Préstamos[Diferencia])</f>
        <v>0</v>
      </c>
    </row>
    <row r="32" spans="2:10" ht="30" customHeight="1" x14ac:dyDescent="0.2">
      <c r="B32" s="13" t="s">
        <v>9</v>
      </c>
      <c r="C32" s="7"/>
      <c r="D32" s="7"/>
      <c r="E32" s="95">
        <f>Transporte[[#This Row],[Costo
previsto]]-Transporte[[#This Row],[Costo
real]]</f>
        <v>0</v>
      </c>
      <c r="F32" s="1"/>
      <c r="G32" s="26"/>
      <c r="H32" s="24"/>
      <c r="I32" s="24"/>
      <c r="J32" s="24"/>
    </row>
    <row r="33" spans="2:10" ht="30" customHeight="1" x14ac:dyDescent="0.2">
      <c r="B33" s="52" t="s">
        <v>10</v>
      </c>
      <c r="C33" s="97">
        <f>SUBTOTAL(109,Transporte[Costo
previsto])</f>
        <v>0</v>
      </c>
      <c r="D33" s="97">
        <f>SUBTOTAL(109,Transporte[Costo
real])</f>
        <v>0</v>
      </c>
      <c r="E33" s="96">
        <f>SUBTOTAL(109,Transporte[Diferencia])</f>
        <v>800</v>
      </c>
      <c r="F33" s="1"/>
      <c r="G33" s="26"/>
      <c r="H33" s="24"/>
      <c r="I33" s="24"/>
      <c r="J33" s="24"/>
    </row>
    <row r="34" spans="2:10" ht="38" customHeight="1" x14ac:dyDescent="0.2">
      <c r="B34" s="26"/>
      <c r="C34" s="24"/>
      <c r="D34" s="24"/>
      <c r="E34" s="24"/>
      <c r="F34" s="1"/>
      <c r="G34" s="18"/>
      <c r="H34" s="15"/>
      <c r="I34" s="15"/>
      <c r="J34" s="15"/>
    </row>
    <row r="35" spans="2:10" s="64" customFormat="1" ht="30" customHeight="1" x14ac:dyDescent="0.2">
      <c r="B35" s="55" t="s">
        <v>16</v>
      </c>
      <c r="C35" s="60"/>
      <c r="D35" s="60"/>
      <c r="E35" s="60"/>
      <c r="F35" s="61"/>
      <c r="G35" s="62" t="s">
        <v>62</v>
      </c>
      <c r="H35" s="63"/>
      <c r="I35" s="63"/>
      <c r="J35" s="63"/>
    </row>
    <row r="36" spans="2:10" ht="48" customHeight="1" x14ac:dyDescent="0.2">
      <c r="B36" s="35" t="s">
        <v>16</v>
      </c>
      <c r="C36" s="16" t="s">
        <v>44</v>
      </c>
      <c r="D36" s="16" t="s">
        <v>46</v>
      </c>
      <c r="E36" s="16" t="s">
        <v>48</v>
      </c>
      <c r="F36" s="1"/>
      <c r="G36" s="32" t="s">
        <v>62</v>
      </c>
      <c r="H36" s="33" t="s">
        <v>44</v>
      </c>
      <c r="I36" s="34" t="s">
        <v>46</v>
      </c>
      <c r="J36" s="33" t="s">
        <v>48</v>
      </c>
    </row>
    <row r="37" spans="2:10" ht="30" customHeight="1" x14ac:dyDescent="0.2">
      <c r="B37" s="13" t="s">
        <v>20</v>
      </c>
      <c r="C37" s="7"/>
      <c r="D37" s="7"/>
      <c r="E37" s="95">
        <f>Seguro[[#This Row],[Costo
previsto]]-Seguro[[#This Row],[Costo
real]]</f>
        <v>0</v>
      </c>
      <c r="F37" s="1"/>
      <c r="G37" s="25" t="s">
        <v>63</v>
      </c>
      <c r="H37" s="75"/>
      <c r="I37" s="75"/>
      <c r="J37" s="108">
        <f>Entretenimiento[[#This Row],[Costo
previsto]]-Entretenimiento[[#This Row],[Costo
real]]</f>
        <v>0</v>
      </c>
    </row>
    <row r="38" spans="2:10" ht="30" customHeight="1" x14ac:dyDescent="0.2">
      <c r="B38" s="13" t="s">
        <v>21</v>
      </c>
      <c r="C38" s="7"/>
      <c r="D38" s="7"/>
      <c r="E38" s="95">
        <f>Seguro[[#This Row],[Costo
previsto]]-Seguro[[#This Row],[Costo
real]]</f>
        <v>0</v>
      </c>
      <c r="F38" s="1"/>
      <c r="G38" s="25" t="s">
        <v>64</v>
      </c>
      <c r="H38" s="75"/>
      <c r="I38" s="75"/>
      <c r="J38" s="108">
        <f>Entretenimiento[[#This Row],[Costo
previsto]]-Entretenimiento[[#This Row],[Costo
real]]</f>
        <v>0</v>
      </c>
    </row>
    <row r="39" spans="2:10" ht="30" customHeight="1" x14ac:dyDescent="0.2">
      <c r="B39" s="13" t="s">
        <v>22</v>
      </c>
      <c r="C39" s="7"/>
      <c r="D39" s="7"/>
      <c r="E39" s="95">
        <f>Seguro[[#This Row],[Costo
previsto]]-Seguro[[#This Row],[Costo
real]]</f>
        <v>0</v>
      </c>
      <c r="F39" s="1"/>
      <c r="G39" s="25" t="s">
        <v>65</v>
      </c>
      <c r="H39" s="75"/>
      <c r="I39" s="75"/>
      <c r="J39" s="108">
        <f>Entretenimiento[[#This Row],[Costo
previsto]]-Entretenimiento[[#This Row],[Costo
real]]</f>
        <v>0</v>
      </c>
    </row>
    <row r="40" spans="2:10" ht="30" customHeight="1" x14ac:dyDescent="0.2">
      <c r="B40" s="13" t="s">
        <v>9</v>
      </c>
      <c r="C40" s="7"/>
      <c r="D40" s="7"/>
      <c r="E40" s="95">
        <f>Seguro[[#This Row],[Costo
previsto]]-Seguro[[#This Row],[Costo
real]]</f>
        <v>0</v>
      </c>
      <c r="F40" s="1"/>
      <c r="G40" s="25" t="s">
        <v>66</v>
      </c>
      <c r="H40" s="75"/>
      <c r="I40" s="75"/>
      <c r="J40" s="108">
        <f>Entretenimiento[[#This Row],[Costo
previsto]]-Entretenimiento[[#This Row],[Costo
real]]</f>
        <v>0</v>
      </c>
    </row>
    <row r="41" spans="2:10" ht="30" customHeight="1" x14ac:dyDescent="0.2">
      <c r="B41" s="52" t="s">
        <v>10</v>
      </c>
      <c r="C41" s="97">
        <f>SUBTOTAL(109,Seguro[Costo
previsto])</f>
        <v>0</v>
      </c>
      <c r="D41" s="97">
        <f>SUBTOTAL(109,Seguro[Costo
real])</f>
        <v>0</v>
      </c>
      <c r="E41" s="96">
        <f>SUBTOTAL(109,Seguro[Diferencia])</f>
        <v>0</v>
      </c>
      <c r="F41" s="1"/>
      <c r="G41" s="25" t="s">
        <v>67</v>
      </c>
      <c r="H41" s="75"/>
      <c r="I41" s="75"/>
      <c r="J41" s="108">
        <f>Entretenimiento[[#This Row],[Costo
previsto]]-Entretenimiento[[#This Row],[Costo
real]]</f>
        <v>0</v>
      </c>
    </row>
    <row r="42" spans="2:10" ht="30" customHeight="1" x14ac:dyDescent="0.2">
      <c r="B42" s="26"/>
      <c r="C42" s="24"/>
      <c r="D42" s="24"/>
      <c r="E42" s="24"/>
      <c r="F42" s="1"/>
      <c r="G42" s="25" t="s">
        <v>68</v>
      </c>
      <c r="H42" s="75"/>
      <c r="I42" s="75"/>
      <c r="J42" s="108">
        <f>Entretenimiento[[#This Row],[Costo
previsto]]-Entretenimiento[[#This Row],[Costo
real]]</f>
        <v>0</v>
      </c>
    </row>
    <row r="43" spans="2:10" ht="30" customHeight="1" x14ac:dyDescent="0.2">
      <c r="B43" s="26"/>
      <c r="C43" s="24"/>
      <c r="D43" s="24"/>
      <c r="E43" s="24"/>
      <c r="F43" s="1"/>
      <c r="G43" s="25" t="s">
        <v>9</v>
      </c>
      <c r="H43" s="75"/>
      <c r="I43" s="75"/>
      <c r="J43" s="108">
        <f>Entretenimiento[[#This Row],[Costo
previsto]]-Entretenimiento[[#This Row],[Costo
real]]</f>
        <v>0</v>
      </c>
    </row>
    <row r="44" spans="2:10" ht="30" customHeight="1" x14ac:dyDescent="0.2">
      <c r="B44" s="26"/>
      <c r="C44" s="24"/>
      <c r="D44" s="24"/>
      <c r="E44" s="24"/>
      <c r="F44" s="1"/>
      <c r="G44" s="54" t="s">
        <v>10</v>
      </c>
      <c r="H44" s="110">
        <f>SUBTOTAL(109,Entretenimiento[Costo
previsto])</f>
        <v>0</v>
      </c>
      <c r="I44" s="110">
        <f>SUBTOTAL(109,Entretenimiento[Costo
real])</f>
        <v>0</v>
      </c>
      <c r="J44" s="109">
        <f>SUBTOTAL(109,Entretenimiento[Diferencia])</f>
        <v>0</v>
      </c>
    </row>
    <row r="45" spans="2:10" ht="38" customHeight="1" x14ac:dyDescent="0.2">
      <c r="B45" s="26"/>
      <c r="C45" s="24"/>
      <c r="D45" s="24"/>
      <c r="E45" s="24"/>
      <c r="F45" s="31"/>
      <c r="G45" s="27"/>
      <c r="H45" s="85"/>
      <c r="I45" s="85"/>
      <c r="J45" s="85"/>
    </row>
    <row r="46" spans="2:10" s="64" customFormat="1" ht="30" customHeight="1" x14ac:dyDescent="0.2">
      <c r="B46" s="55" t="s">
        <v>23</v>
      </c>
      <c r="C46" s="56"/>
      <c r="D46" s="56"/>
      <c r="E46" s="56"/>
      <c r="F46" s="61"/>
      <c r="G46" s="55" t="s">
        <v>69</v>
      </c>
      <c r="H46" s="65"/>
      <c r="I46" s="65"/>
      <c r="J46" s="65"/>
    </row>
    <row r="47" spans="2:10" ht="48" customHeight="1" x14ac:dyDescent="0.2">
      <c r="B47" s="36" t="s">
        <v>12</v>
      </c>
      <c r="C47" s="37" t="s">
        <v>44</v>
      </c>
      <c r="D47" s="37" t="s">
        <v>46</v>
      </c>
      <c r="E47" s="37" t="s">
        <v>48</v>
      </c>
      <c r="F47" s="1"/>
      <c r="G47" s="38" t="s">
        <v>69</v>
      </c>
      <c r="H47" s="16" t="s">
        <v>81</v>
      </c>
      <c r="I47" s="30" t="s">
        <v>82</v>
      </c>
      <c r="J47" s="16" t="s">
        <v>48</v>
      </c>
    </row>
    <row r="48" spans="2:10" ht="30" customHeight="1" x14ac:dyDescent="0.2">
      <c r="B48" s="21" t="s">
        <v>24</v>
      </c>
      <c r="C48" s="8"/>
      <c r="D48" s="8"/>
      <c r="E48" s="100">
        <f>Comida[[#This Row],[Costo
previsto]]-Comida[[#This Row],[Costo
real]]</f>
        <v>0</v>
      </c>
      <c r="F48" s="1"/>
      <c r="G48" s="13" t="s">
        <v>84</v>
      </c>
      <c r="H48" s="7"/>
      <c r="I48" s="7"/>
      <c r="J48" s="95">
        <f>Impuestos[[#This Row],[Costo 
previsto]]-Impuestos[[#This Row],[Costo 
real]]</f>
        <v>0</v>
      </c>
    </row>
    <row r="49" spans="2:10" ht="30" customHeight="1" x14ac:dyDescent="0.2">
      <c r="B49" s="13" t="s">
        <v>25</v>
      </c>
      <c r="C49" s="7"/>
      <c r="D49" s="7"/>
      <c r="E49" s="95">
        <f>Comida[[#This Row],[Costo
previsto]]-Comida[[#This Row],[Costo
real]]</f>
        <v>0</v>
      </c>
      <c r="F49" s="1"/>
      <c r="G49" s="13" t="s">
        <v>85</v>
      </c>
      <c r="H49" s="7"/>
      <c r="I49" s="7"/>
      <c r="J49" s="95">
        <f>Impuestos[[#This Row],[Costo 
previsto]]-Impuestos[[#This Row],[Costo 
real]]</f>
        <v>0</v>
      </c>
    </row>
    <row r="50" spans="2:10" ht="30" customHeight="1" x14ac:dyDescent="0.2">
      <c r="B50" s="20" t="s">
        <v>9</v>
      </c>
      <c r="C50" s="22"/>
      <c r="D50" s="22"/>
      <c r="E50" s="101">
        <f>Comida[[#This Row],[Costo
previsto]]-Comida[[#This Row],[Costo
real]]</f>
        <v>0</v>
      </c>
      <c r="F50" s="1"/>
      <c r="G50" s="13" t="s">
        <v>86</v>
      </c>
      <c r="H50" s="7"/>
      <c r="I50" s="7"/>
      <c r="J50" s="95">
        <f>Impuestos[[#This Row],[Costo 
previsto]]-Impuestos[[#This Row],[Costo 
real]]</f>
        <v>0</v>
      </c>
    </row>
    <row r="51" spans="2:10" ht="30" customHeight="1" x14ac:dyDescent="0.2">
      <c r="B51" s="53" t="s">
        <v>10</v>
      </c>
      <c r="C51" s="98">
        <f>SUBTOTAL(109,Comida[Costo
previsto])</f>
        <v>0</v>
      </c>
      <c r="D51" s="98">
        <f>SUBTOTAL(109,Comida[Costo
real])</f>
        <v>0</v>
      </c>
      <c r="E51" s="99">
        <f>SUBTOTAL(109,Comida[Diferencia])</f>
        <v>0</v>
      </c>
      <c r="F51" s="1"/>
      <c r="G51" s="13" t="s">
        <v>9</v>
      </c>
      <c r="H51" s="7"/>
      <c r="I51" s="7"/>
      <c r="J51" s="95">
        <f>Impuestos[[#This Row],[Costo 
previsto]]-Impuestos[[#This Row],[Costo 
real]]</f>
        <v>0</v>
      </c>
    </row>
    <row r="52" spans="2:10" ht="30" customHeight="1" x14ac:dyDescent="0.2">
      <c r="B52" s="14"/>
      <c r="C52" s="15"/>
      <c r="D52" s="15"/>
      <c r="E52" s="15"/>
      <c r="F52" s="1"/>
      <c r="G52" s="52" t="s">
        <v>10</v>
      </c>
      <c r="H52" s="112">
        <f>SUBTOTAL(109,Impuestos[Costo 
previsto])</f>
        <v>0</v>
      </c>
      <c r="I52" s="112">
        <f>SUBTOTAL(109,Impuestos[Costo 
real])</f>
        <v>0</v>
      </c>
      <c r="J52" s="111">
        <f>SUBTOTAL(109,Impuestos[Diferencia])</f>
        <v>0</v>
      </c>
    </row>
    <row r="53" spans="2:10" ht="38" customHeight="1" x14ac:dyDescent="0.2">
      <c r="B53" s="14"/>
      <c r="C53" s="19"/>
      <c r="D53" s="19"/>
      <c r="E53" s="19"/>
      <c r="F53" s="1"/>
      <c r="G53" s="9"/>
      <c r="H53" s="11"/>
      <c r="I53" s="11"/>
      <c r="J53" s="11"/>
    </row>
    <row r="54" spans="2:10" s="64" customFormat="1" ht="30" customHeight="1" x14ac:dyDescent="0.2">
      <c r="B54" s="55" t="s">
        <v>26</v>
      </c>
      <c r="C54" s="56"/>
      <c r="D54" s="56"/>
      <c r="E54" s="56"/>
      <c r="F54" s="61"/>
      <c r="G54" s="89" t="s">
        <v>70</v>
      </c>
      <c r="H54" s="89"/>
      <c r="I54" s="89"/>
      <c r="J54" s="89"/>
    </row>
    <row r="55" spans="2:10" ht="48" customHeight="1" x14ac:dyDescent="0.2">
      <c r="B55" s="42" t="s">
        <v>26</v>
      </c>
      <c r="C55" s="16" t="s">
        <v>44</v>
      </c>
      <c r="D55" s="16" t="s">
        <v>46</v>
      </c>
      <c r="E55" s="16" t="s">
        <v>48</v>
      </c>
      <c r="F55" s="1"/>
      <c r="G55" s="39" t="s">
        <v>70</v>
      </c>
      <c r="H55" s="40" t="s">
        <v>44</v>
      </c>
      <c r="I55" s="41" t="s">
        <v>46</v>
      </c>
      <c r="J55" s="40" t="s">
        <v>48</v>
      </c>
    </row>
    <row r="56" spans="2:10" ht="30" customHeight="1" x14ac:dyDescent="0.2">
      <c r="B56" s="13" t="s">
        <v>27</v>
      </c>
      <c r="C56" s="7"/>
      <c r="D56" s="7"/>
      <c r="E56" s="95">
        <f>Niños[[#This Row],[Costo
previsto]]-Niños[[#This Row],[Costo
real]]</f>
        <v>0</v>
      </c>
      <c r="F56" s="1"/>
      <c r="G56" s="21" t="s">
        <v>27</v>
      </c>
      <c r="H56" s="8"/>
      <c r="I56" s="8"/>
      <c r="J56" s="100">
        <f>CuidadoPersonal[[#This Row],[Costo
previsto]]-CuidadoPersonal[[#This Row],[Costo
real]]</f>
        <v>0</v>
      </c>
    </row>
    <row r="57" spans="2:10" ht="30" customHeight="1" x14ac:dyDescent="0.2">
      <c r="B57" s="13" t="s">
        <v>28</v>
      </c>
      <c r="C57" s="7"/>
      <c r="D57" s="7"/>
      <c r="E57" s="95">
        <f>Niños[[#This Row],[Costo
previsto]]-Niños[[#This Row],[Costo
real]]</f>
        <v>0</v>
      </c>
      <c r="F57" s="1"/>
      <c r="G57" s="13" t="s">
        <v>71</v>
      </c>
      <c r="H57" s="7"/>
      <c r="I57" s="7"/>
      <c r="J57" s="95">
        <f>CuidadoPersonal[[#This Row],[Costo
previsto]]-CuidadoPersonal[[#This Row],[Costo
real]]</f>
        <v>0</v>
      </c>
    </row>
    <row r="58" spans="2:10" ht="30" customHeight="1" x14ac:dyDescent="0.2">
      <c r="B58" s="13" t="s">
        <v>29</v>
      </c>
      <c r="C58" s="7"/>
      <c r="D58" s="7"/>
      <c r="E58" s="95">
        <f>Niños[[#This Row],[Costo
previsto]]-Niños[[#This Row],[Costo
real]]</f>
        <v>0</v>
      </c>
      <c r="F58" s="1"/>
      <c r="G58" s="13" t="s">
        <v>28</v>
      </c>
      <c r="H58" s="7"/>
      <c r="I58" s="7"/>
      <c r="J58" s="95">
        <f>CuidadoPersonal[[#This Row],[Costo
previsto]]-CuidadoPersonal[[#This Row],[Costo
real]]</f>
        <v>0</v>
      </c>
    </row>
    <row r="59" spans="2:10" ht="30" customHeight="1" x14ac:dyDescent="0.2">
      <c r="B59" s="13" t="s">
        <v>30</v>
      </c>
      <c r="C59" s="7"/>
      <c r="D59" s="7"/>
      <c r="E59" s="95">
        <f>Niños[[#This Row],[Costo
previsto]]-Niños[[#This Row],[Costo
real]]</f>
        <v>0</v>
      </c>
      <c r="F59" s="1"/>
      <c r="G59" s="13" t="s">
        <v>72</v>
      </c>
      <c r="H59" s="7"/>
      <c r="I59" s="7"/>
      <c r="J59" s="95">
        <f>CuidadoPersonal[[#This Row],[Costo
previsto]]-CuidadoPersonal[[#This Row],[Costo
real]]</f>
        <v>0</v>
      </c>
    </row>
    <row r="60" spans="2:10" ht="30" customHeight="1" x14ac:dyDescent="0.2">
      <c r="B60" s="13" t="s">
        <v>31</v>
      </c>
      <c r="C60" s="7"/>
      <c r="D60" s="7"/>
      <c r="E60" s="95">
        <f>Niños[[#This Row],[Costo
previsto]]-Niños[[#This Row],[Costo
real]]</f>
        <v>0</v>
      </c>
      <c r="F60" s="1"/>
      <c r="G60" s="13" t="s">
        <v>73</v>
      </c>
      <c r="H60" s="7"/>
      <c r="I60" s="7"/>
      <c r="J60" s="95">
        <f>CuidadoPersonal[[#This Row],[Costo
previsto]]-CuidadoPersonal[[#This Row],[Costo
real]]</f>
        <v>0</v>
      </c>
    </row>
    <row r="61" spans="2:10" ht="30" customHeight="1" x14ac:dyDescent="0.2">
      <c r="B61" s="13" t="s">
        <v>32</v>
      </c>
      <c r="C61" s="7"/>
      <c r="D61" s="7"/>
      <c r="E61" s="95">
        <f>Niños[[#This Row],[Costo
previsto]]-Niños[[#This Row],[Costo
real]]</f>
        <v>0</v>
      </c>
      <c r="F61" s="1"/>
      <c r="G61" s="13" t="s">
        <v>31</v>
      </c>
      <c r="H61" s="7"/>
      <c r="I61" s="7"/>
      <c r="J61" s="95">
        <f>CuidadoPersonal[[#This Row],[Costo
previsto]]-CuidadoPersonal[[#This Row],[Costo
real]]</f>
        <v>0</v>
      </c>
    </row>
    <row r="62" spans="2:10" ht="30" customHeight="1" x14ac:dyDescent="0.2">
      <c r="B62" s="13" t="s">
        <v>33</v>
      </c>
      <c r="C62" s="7"/>
      <c r="D62" s="7"/>
      <c r="E62" s="95">
        <f>Niños[[#This Row],[Costo
previsto]]-Niños[[#This Row],[Costo
real]]</f>
        <v>0</v>
      </c>
      <c r="F62" s="1"/>
      <c r="G62" s="13" t="s">
        <v>9</v>
      </c>
      <c r="H62" s="7"/>
      <c r="I62" s="7"/>
      <c r="J62" s="95">
        <f>CuidadoPersonal[[#This Row],[Costo
previsto]]-CuidadoPersonal[[#This Row],[Costo
real]]</f>
        <v>0</v>
      </c>
    </row>
    <row r="63" spans="2:10" ht="30" customHeight="1" x14ac:dyDescent="0.2">
      <c r="B63" s="13" t="s">
        <v>34</v>
      </c>
      <c r="C63" s="7"/>
      <c r="D63" s="7"/>
      <c r="E63" s="95">
        <f>Niños[[#This Row],[Costo
previsto]]-Niños[[#This Row],[Costo
real]]</f>
        <v>0</v>
      </c>
      <c r="F63" s="1"/>
      <c r="G63" s="52" t="s">
        <v>10</v>
      </c>
      <c r="H63" s="97">
        <f>SUBTOTAL(109,CuidadoPersonal[Costo
previsto])</f>
        <v>0</v>
      </c>
      <c r="I63" s="97">
        <f>SUBTOTAL(109,CuidadoPersonal[Costo
real])</f>
        <v>0</v>
      </c>
      <c r="J63" s="96">
        <f>SUBTOTAL(109,CuidadoPersonal[Diferencia])</f>
        <v>0</v>
      </c>
    </row>
    <row r="64" spans="2:10" ht="30" customHeight="1" x14ac:dyDescent="0.2">
      <c r="B64" s="13" t="s">
        <v>9</v>
      </c>
      <c r="C64" s="7"/>
      <c r="D64" s="7"/>
      <c r="E64" s="95">
        <f>Niños[[#This Row],[Costo
previsto]]-Niños[[#This Row],[Costo
real]]</f>
        <v>0</v>
      </c>
      <c r="F64" s="1"/>
      <c r="G64" s="26"/>
      <c r="H64" s="24"/>
      <c r="I64" s="24"/>
      <c r="J64" s="24"/>
    </row>
    <row r="65" spans="2:10" ht="30" customHeight="1" x14ac:dyDescent="0.2">
      <c r="B65" s="52" t="s">
        <v>10</v>
      </c>
      <c r="C65" s="97">
        <f>SUBTOTAL(109,Niños[Costo
previsto])</f>
        <v>0</v>
      </c>
      <c r="D65" s="97">
        <f>SUBTOTAL(109,Niños[Costo
real])</f>
        <v>0</v>
      </c>
      <c r="E65" s="96">
        <f>SUBTOTAL(109,Niños[Diferencia])</f>
        <v>0</v>
      </c>
      <c r="F65" s="1"/>
      <c r="G65" s="26"/>
      <c r="H65" s="24"/>
      <c r="I65" s="24"/>
      <c r="J65" s="24"/>
    </row>
    <row r="66" spans="2:10" ht="38" customHeight="1" x14ac:dyDescent="0.2">
      <c r="B66" s="14"/>
      <c r="C66" s="15"/>
      <c r="D66" s="15"/>
      <c r="E66" s="15"/>
      <c r="F66" s="1"/>
      <c r="G66" s="9"/>
      <c r="H66" s="11"/>
      <c r="I66" s="11"/>
      <c r="J66" s="11"/>
    </row>
    <row r="67" spans="2:10" s="64" customFormat="1" ht="30" customHeight="1" x14ac:dyDescent="0.2">
      <c r="B67" s="55" t="s">
        <v>35</v>
      </c>
      <c r="C67" s="60"/>
      <c r="D67" s="60"/>
      <c r="E67" s="60"/>
      <c r="F67" s="66"/>
      <c r="G67" s="62" t="s">
        <v>74</v>
      </c>
      <c r="H67" s="63"/>
      <c r="I67" s="63"/>
      <c r="J67" s="63"/>
    </row>
    <row r="68" spans="2:10" ht="48" customHeight="1" x14ac:dyDescent="0.2">
      <c r="B68" s="38" t="s">
        <v>35</v>
      </c>
      <c r="C68" s="16" t="s">
        <v>44</v>
      </c>
      <c r="D68" s="16" t="s">
        <v>46</v>
      </c>
      <c r="E68" s="16" t="s">
        <v>48</v>
      </c>
      <c r="F68" s="1"/>
      <c r="G68" s="44" t="s">
        <v>74</v>
      </c>
      <c r="H68" s="16" t="s">
        <v>44</v>
      </c>
      <c r="I68" s="30" t="s">
        <v>46</v>
      </c>
      <c r="J68" s="16" t="s">
        <v>48</v>
      </c>
    </row>
    <row r="69" spans="2:10" ht="30" customHeight="1" x14ac:dyDescent="0.2">
      <c r="B69" s="13" t="s">
        <v>36</v>
      </c>
      <c r="C69" s="7"/>
      <c r="D69" s="7"/>
      <c r="E69" s="95">
        <f>Legal[[#This Row],[Costo
previsto]]-Legal[[#This Row],[Costo
real]]</f>
        <v>0</v>
      </c>
      <c r="F69" s="1"/>
      <c r="G69" s="13" t="s">
        <v>23</v>
      </c>
      <c r="H69" s="7"/>
      <c r="I69" s="7"/>
      <c r="J69" s="95">
        <f>Mascotas[[#This Row],[Costo
previsto]]-Mascotas[[#This Row],[Costo
real]]</f>
        <v>0</v>
      </c>
    </row>
    <row r="70" spans="2:10" ht="30" customHeight="1" x14ac:dyDescent="0.2">
      <c r="B70" s="13" t="s">
        <v>37</v>
      </c>
      <c r="C70" s="7"/>
      <c r="D70" s="7"/>
      <c r="E70" s="95">
        <f>Legal[[#This Row],[Costo
previsto]]-Legal[[#This Row],[Costo
real]]</f>
        <v>0</v>
      </c>
      <c r="F70" s="1"/>
      <c r="G70" s="13" t="s">
        <v>27</v>
      </c>
      <c r="H70" s="7"/>
      <c r="I70" s="7"/>
      <c r="J70" s="95">
        <f>Mascotas[[#This Row],[Costo
previsto]]-Mascotas[[#This Row],[Costo
real]]</f>
        <v>0</v>
      </c>
    </row>
    <row r="71" spans="2:10" ht="30" customHeight="1" x14ac:dyDescent="0.2">
      <c r="B71" s="13" t="s">
        <v>38</v>
      </c>
      <c r="C71" s="7"/>
      <c r="D71" s="7"/>
      <c r="E71" s="95">
        <f>Legal[[#This Row],[Costo
previsto]]-Legal[[#This Row],[Costo
real]]</f>
        <v>0</v>
      </c>
      <c r="F71" s="1"/>
      <c r="G71" s="13" t="s">
        <v>75</v>
      </c>
      <c r="H71" s="7"/>
      <c r="I71" s="7"/>
      <c r="J71" s="95">
        <f>Mascotas[[#This Row],[Costo
previsto]]-Mascotas[[#This Row],[Costo
real]]</f>
        <v>0</v>
      </c>
    </row>
    <row r="72" spans="2:10" ht="30" customHeight="1" x14ac:dyDescent="0.2">
      <c r="B72" s="13" t="s">
        <v>9</v>
      </c>
      <c r="C72" s="7"/>
      <c r="D72" s="7"/>
      <c r="E72" s="95">
        <f>Legal[[#This Row],[Costo
previsto]]-Legal[[#This Row],[Costo
real]]</f>
        <v>0</v>
      </c>
      <c r="F72" s="1"/>
      <c r="G72" s="13" t="s">
        <v>76</v>
      </c>
      <c r="H72" s="7"/>
      <c r="I72" s="7"/>
      <c r="J72" s="95">
        <f>Mascotas[[#This Row],[Costo
previsto]]-Mascotas[[#This Row],[Costo
real]]</f>
        <v>0</v>
      </c>
    </row>
    <row r="73" spans="2:10" ht="30" customHeight="1" x14ac:dyDescent="0.2">
      <c r="B73" s="52" t="s">
        <v>10</v>
      </c>
      <c r="C73" s="97">
        <f>SUBTOTAL(109,Legal[Costo
previsto])</f>
        <v>0</v>
      </c>
      <c r="D73" s="97">
        <f>SUBTOTAL(109,Legal[Costo
real])</f>
        <v>0</v>
      </c>
      <c r="E73" s="96">
        <f>SUBTOTAL(109,Legal[Diferencia])</f>
        <v>0</v>
      </c>
      <c r="F73" s="1"/>
      <c r="G73" s="13" t="s">
        <v>9</v>
      </c>
      <c r="H73" s="7"/>
      <c r="I73" s="7"/>
      <c r="J73" s="95">
        <f>Mascotas[[#This Row],[Costo
previsto]]-Mascotas[[#This Row],[Costo
real]]</f>
        <v>0</v>
      </c>
    </row>
    <row r="74" spans="2:10" ht="30" customHeight="1" x14ac:dyDescent="0.2">
      <c r="B74" s="26"/>
      <c r="C74" s="24"/>
      <c r="D74" s="24"/>
      <c r="E74" s="24"/>
      <c r="F74" s="1"/>
      <c r="G74" s="52" t="s">
        <v>10</v>
      </c>
      <c r="H74" s="97">
        <f>SUBTOTAL(109,Mascotas[Costo
previsto])</f>
        <v>0</v>
      </c>
      <c r="I74" s="97">
        <f>SUBTOTAL(109,Mascotas[Costo
real])</f>
        <v>0</v>
      </c>
      <c r="J74" s="96">
        <f>SUBTOTAL(109,Mascotas[Diferencia])</f>
        <v>0</v>
      </c>
    </row>
    <row r="75" spans="2:10" ht="38" customHeight="1" x14ac:dyDescent="0.2">
      <c r="B75" s="26"/>
      <c r="C75" s="24"/>
      <c r="D75" s="24"/>
      <c r="E75" s="24"/>
      <c r="F75" s="43"/>
      <c r="G75" s="28"/>
      <c r="H75" s="86"/>
      <c r="I75" s="86"/>
      <c r="J75" s="86"/>
    </row>
    <row r="76" spans="2:10" s="64" customFormat="1" ht="30" customHeight="1" x14ac:dyDescent="0.2">
      <c r="B76" s="55" t="s">
        <v>39</v>
      </c>
      <c r="C76" s="55"/>
      <c r="D76" s="55"/>
      <c r="E76" s="55"/>
      <c r="F76" s="66"/>
      <c r="G76" s="55" t="s">
        <v>77</v>
      </c>
      <c r="H76" s="65"/>
      <c r="I76" s="65"/>
      <c r="J76" s="65"/>
    </row>
    <row r="77" spans="2:10" ht="48" customHeight="1" x14ac:dyDescent="0.2">
      <c r="B77" s="38" t="s">
        <v>39</v>
      </c>
      <c r="C77" s="16" t="s">
        <v>44</v>
      </c>
      <c r="D77" s="16" t="s">
        <v>46</v>
      </c>
      <c r="E77" s="16" t="s">
        <v>48</v>
      </c>
      <c r="F77" s="1"/>
      <c r="G77" s="44" t="s">
        <v>77</v>
      </c>
      <c r="H77" s="16" t="s">
        <v>44</v>
      </c>
      <c r="I77" s="30" t="s">
        <v>46</v>
      </c>
      <c r="J77" s="16" t="s">
        <v>48</v>
      </c>
    </row>
    <row r="78" spans="2:10" ht="30" customHeight="1" x14ac:dyDescent="0.2">
      <c r="B78" s="13" t="s">
        <v>40</v>
      </c>
      <c r="C78" s="7"/>
      <c r="D78" s="7"/>
      <c r="E78" s="95">
        <f>Ahorros[[#This Row],[Costo
previsto]]-Ahorros[[#This Row],[Costo
real]]</f>
        <v>0</v>
      </c>
      <c r="F78" s="1"/>
      <c r="G78" s="13" t="s">
        <v>78</v>
      </c>
      <c r="H78" s="7"/>
      <c r="I78" s="7"/>
      <c r="J78" s="95">
        <f>Regalos[[#This Row],[Costo
previsto]]-Regalos[[#This Row],[Costo
real]]</f>
        <v>0</v>
      </c>
    </row>
    <row r="79" spans="2:10" ht="30" customHeight="1" x14ac:dyDescent="0.2">
      <c r="B79" s="13" t="s">
        <v>41</v>
      </c>
      <c r="C79" s="7"/>
      <c r="D79" s="7"/>
      <c r="E79" s="95">
        <f>Ahorros[[#This Row],[Costo
previsto]]-Ahorros[[#This Row],[Costo
real]]</f>
        <v>0</v>
      </c>
      <c r="F79" s="1"/>
      <c r="G79" s="13" t="s">
        <v>79</v>
      </c>
      <c r="H79" s="7"/>
      <c r="I79" s="7"/>
      <c r="J79" s="95">
        <f>Regalos[[#This Row],[Costo
previsto]]-Regalos[[#This Row],[Costo
real]]</f>
        <v>0</v>
      </c>
    </row>
    <row r="80" spans="2:10" ht="30" customHeight="1" x14ac:dyDescent="0.2">
      <c r="B80" s="13" t="s">
        <v>42</v>
      </c>
      <c r="C80" s="7"/>
      <c r="D80" s="7"/>
      <c r="E80" s="95">
        <f>Ahorros[[#This Row],[Costo
previsto]]-Ahorros[[#This Row],[Costo
real]]</f>
        <v>0</v>
      </c>
      <c r="F80" s="1"/>
      <c r="G80" s="13" t="s">
        <v>80</v>
      </c>
      <c r="H80" s="7"/>
      <c r="I80" s="7"/>
      <c r="J80" s="95">
        <f>Regalos[[#This Row],[Costo
previsto]]-Regalos[[#This Row],[Costo
real]]</f>
        <v>0</v>
      </c>
    </row>
    <row r="81" spans="2:10" ht="30" customHeight="1" x14ac:dyDescent="0.2">
      <c r="B81" s="13" t="s">
        <v>9</v>
      </c>
      <c r="C81" s="7"/>
      <c r="D81" s="7"/>
      <c r="E81" s="95">
        <f>Ahorros[[#This Row],[Costo
previsto]]-Ahorros[[#This Row],[Costo
real]]</f>
        <v>0</v>
      </c>
      <c r="G81" s="52" t="s">
        <v>10</v>
      </c>
      <c r="H81" s="97">
        <f>SUBTOTAL(109,Regalos[Costo
previsto])</f>
        <v>0</v>
      </c>
      <c r="I81" s="97">
        <f>SUBTOTAL(109,Regalos[Costo
real])</f>
        <v>0</v>
      </c>
      <c r="J81" s="96">
        <f>SUBTOTAL(109,Regalos[Diferencia])</f>
        <v>0</v>
      </c>
    </row>
    <row r="82" spans="2:10" ht="30" customHeight="1" x14ac:dyDescent="0.2">
      <c r="B82" s="52" t="s">
        <v>10</v>
      </c>
      <c r="C82" s="97">
        <f>SUBTOTAL(109,Ahorros[Costo
previsto])</f>
        <v>0</v>
      </c>
      <c r="D82" s="97">
        <f>SUBTOTAL(109,Ahorros[Costo
real])</f>
        <v>0</v>
      </c>
      <c r="E82" s="96">
        <f>SUBTOTAL(109,Ahorros[Diferencia])</f>
        <v>0</v>
      </c>
    </row>
  </sheetData>
  <sortState xmlns:xlrd2="http://schemas.microsoft.com/office/spreadsheetml/2017/richdata2" ref="G34:K34">
    <sortCondition ref="G34"/>
  </sortState>
  <mergeCells count="7">
    <mergeCell ref="B2:H2"/>
    <mergeCell ref="G23:J23"/>
    <mergeCell ref="G54:J54"/>
    <mergeCell ref="G4:H4"/>
    <mergeCell ref="G10:H10"/>
    <mergeCell ref="G16:H16"/>
    <mergeCell ref="B3:H3"/>
  </mergeCells>
  <phoneticPr fontId="2" type="noConversion"/>
  <conditionalFormatting sqref="B3 B5 B8 B23 B35 B46 B54 B67 B76 B9:E22 B24:E34 B36:E45 B47:E53 B55:E66 B68:E75 B77:E82 B7:F7 B4:G4 B6:J6 D5:J5 F8:F80 G10 G15:G16 G23 G35 G46 G54 G67 G76 G7:J9 G11:J14 G17:J22 G24:J34 G36:J45 G47:J53 G55:J66 G68:J75 G77:J81 I3:J4 I10:J10 I15:J16">
    <cfRule type="cellIs" dxfId="5" priority="2" operator="lessThan">
      <formula>0</formula>
    </cfRule>
  </conditionalFormatting>
  <conditionalFormatting sqref="C5">
    <cfRule type="cellIs" dxfId="4" priority="1" operator="lessThan">
      <formula>0</formula>
    </cfRule>
  </conditionalFormatting>
  <conditionalFormatting sqref="E10:E20 E25:E32 E37:E40 E48:E50 E56:E64 E69:E72 E78:E81 H19:H22 J25:J30 J37:J43 J48:J51 J56:J62 J69:J73 J78:J80">
    <cfRule type="iconSet" priority="4">
      <iconSet iconSet="3Arrows">
        <cfvo type="percentile" val="0"/>
        <cfvo type="num" val="-50"/>
        <cfvo type="num" val="50"/>
      </iconSet>
    </cfRule>
  </conditionalFormatting>
  <dataValidations xWindow="1326" yWindow="800" count="28">
    <dataValidation allowBlank="1" showInputMessage="1" showErrorMessage="1" prompt="Cree un planificador de presupuesto familiar en esta hoja de cálculo. Escriba la información en tablas. El total previsto, los costos reales, el saldo previsto, el saldo real y la diferencia se calculan automáticamente." sqref="A3" xr:uid="{00000000-0002-0000-0000-000000000000}"/>
    <dataValidation allowBlank="1" showInputMessage="1" showErrorMessage="1" prompt="El título de esta hoja de cálculo está en esta celda. El resumen está en la tabla siguiente. Las categorías de gastos de ejemplo se encuentran en tablas independientes, empezando por la B5. Escriba los importes de ingresos empezando por la celda G2." sqref="B3" xr:uid="{00000000-0002-0000-0000-000001000000}"/>
    <dataValidation allowBlank="1" showInputMessage="1" showErrorMessage="1" prompt="El costo previsto total se calcula automáticamente en la celda siguiente." sqref="C4" xr:uid="{00000000-0002-0000-0000-000002000000}"/>
    <dataValidation allowBlank="1" showInputMessage="1" showErrorMessage="1" prompt="El costo real total se calcula automáticamente en la celda siguiente." sqref="D4" xr:uid="{00000000-0002-0000-0000-000003000000}"/>
    <dataValidation allowBlank="1" showInputMessage="1" showErrorMessage="1" prompt="La diferencia total se calcula automáticamente en la celda siguiente." sqref="E4" xr:uid="{00000000-0002-0000-0000-000004000000}"/>
    <dataValidation allowBlank="1" showInputMessage="1" showErrorMessage="1" prompt="Escriba la información en la tabla Alojamiento a continuación, en la tabla Transporte empezando por la celda B19 y en la tabla Ingresos mensuales previstos empezando por la celda G2." sqref="B8" xr:uid="{00000000-0002-0000-0000-000005000000}"/>
    <dataValidation allowBlank="1" showInputMessage="1" showErrorMessage="1" prompt="Escriba la fuente de ingresos mensuales previstos en esta columna, debajo de este encabezado." sqref="G4" xr:uid="{00000000-0002-0000-0000-000006000000}"/>
    <dataValidation allowBlank="1" showInputMessage="1" showErrorMessage="1" prompt="Escriba la información en la tabla de ingresos mensuales reales a continuación." sqref="G9" xr:uid="{00000000-0002-0000-0000-000008000000}"/>
    <dataValidation allowBlank="1" showInputMessage="1" showErrorMessage="1" prompt="Escriba la fuente de ingresos mensuales reales en esta columna, debajo de este encabezado." sqref="G10" xr:uid="{00000000-0002-0000-0000-000009000000}"/>
    <dataValidation allowBlank="1" showInputMessage="1" showErrorMessage="1" prompt="La tabla Saldo a continuación se actualiza automáticamente." sqref="G15" xr:uid="{00000000-0002-0000-0000-00000A000000}"/>
    <dataValidation allowBlank="1" showInputMessage="1" showErrorMessage="1" prompt="El saldo se encuentra en esta columna, debajo de este encabezado." sqref="G16" xr:uid="{00000000-0002-0000-0000-00000B000000}"/>
    <dataValidation allowBlank="1" showInputMessage="1" showErrorMessage="1" prompt="La categoría de gastos de ejemplo se encuentra en esta celda. Los gastos de ejemplo relacionados con la categoría de ejemplo están en esta columna, debajo de este encabezado. Use filtros de encabezado para buscar entradas específicas." sqref="B9 B24 G68 G36 B36 B47 G47 G55 B55 B68 B77 G77 G24" xr:uid="{00000000-0002-0000-0000-00000D000000}"/>
    <dataValidation allowBlank="1" showInputMessage="1" showErrorMessage="1" prompt="Escriba el costo previsto en esta columna, debajo de este encabezado" sqref="C9 C24 C36 C47 C55 C68 C77 H77 H36 H47 H55 H68 H24" xr:uid="{00000000-0002-0000-0000-00000E000000}"/>
    <dataValidation allowBlank="1" showInputMessage="1" showErrorMessage="1" prompt="Escriba el costo real en esta columna debajo de este encabezado." sqref="D9 D24 D36 D47 D55 D68 D77 I77 I36 I47 I55 I68 I24" xr:uid="{00000000-0002-0000-0000-00000F000000}"/>
    <dataValidation allowBlank="1" showInputMessage="1" showErrorMessage="1" prompt="Escriba la información en la tabla Transporte a continuación y en la tabla Seguro a partir de la celda B30." sqref="B23" xr:uid="{00000000-0002-0000-0000-000010000000}"/>
    <dataValidation allowBlank="1" showInputMessage="1" showErrorMessage="1" prompt="Escriba la información en la tabla Seguro a continuación y en la tabla Comida a partir de la celda B37." sqref="B35" xr:uid="{00000000-0002-0000-0000-000011000000}"/>
    <dataValidation allowBlank="1" showInputMessage="1" showErrorMessage="1" prompt="Escriba la información en la tabla Comida a continuación y en la tabla Niños a partir de la celda B43." sqref="B46" xr:uid="{00000000-0002-0000-0000-000012000000}"/>
    <dataValidation allowBlank="1" showInputMessage="1" showErrorMessage="1" prompt="Escriba la información en la tabla Niños a continuación y en la tabla Legal a partir de la celda B55." sqref="B54" xr:uid="{00000000-0002-0000-0000-000013000000}"/>
    <dataValidation allowBlank="1" showInputMessage="1" showErrorMessage="1" prompt="Escriba la información en la tabla Legal a continuación y en la tabla Ahorros a partir de la celda B62." sqref="B67" xr:uid="{00000000-0002-0000-0000-000014000000}"/>
    <dataValidation allowBlank="1" showInputMessage="1" showErrorMessage="1" prompt="Escriba la información en la tabla Ahorros a continuación y en la tabla Préstamos a partir de la celda G19." sqref="B76" xr:uid="{00000000-0002-0000-0000-000015000000}"/>
    <dataValidation allowBlank="1" showInputMessage="1" showErrorMessage="1" prompt="Escriba la información en la tabla Préstamos a continuación y en la tabla Entretenimiento a partir de la celda G28." sqref="G23" xr:uid="{00000000-0002-0000-0000-000016000000}"/>
    <dataValidation allowBlank="1" showInputMessage="1" showErrorMessage="1" prompt="Escriba la información en la tabla Entretenimiento a continuación y en la tabla Impuestos a partir de la celda G38." sqref="G35" xr:uid="{00000000-0002-0000-0000-000017000000}"/>
    <dataValidation allowBlank="1" showInputMessage="1" showErrorMessage="1" prompt="Escriba la información en la tabla Impuestos a continuación y en la tabla Cuidado personal a partir de la celda G45." sqref="G46" xr:uid="{00000000-0002-0000-0000-000018000000}"/>
    <dataValidation allowBlank="1" showInputMessage="1" showErrorMessage="1" prompt="Escriba la información en la tabla Cuidado personal a continuación y en la tabla Mascotas a partir de la celda G55." sqref="G54" xr:uid="{00000000-0002-0000-0000-000019000000}"/>
    <dataValidation allowBlank="1" showInputMessage="1" showErrorMessage="1" prompt="Escriba la información en la tabla Mascotas a continuación y en la tabla Regalos a partir de la celda G63." sqref="G67" xr:uid="{00000000-0002-0000-0000-00001A000000}"/>
    <dataValidation allowBlank="1" showInputMessage="1" showErrorMessage="1" prompt="Escriba la información en la tabla Regalos a continuación." sqref="G76" xr:uid="{00000000-0002-0000-0000-00001B000000}"/>
    <dataValidation allowBlank="1" showInputMessage="1" showErrorMessage="1" prompt="El total previsto, el real y la diferencia se calculan automáticamente en esta tabla." sqref="B4" xr:uid="{00000000-0002-0000-0000-00001C000000}"/>
    <dataValidation allowBlank="1" showInputMessage="1" showErrorMessage="1" prompt="La diferencia se calcula automáticamente en la columna debajo de este encabezado." sqref="E9 E24 E36 J36 J77 E47 E55 J47 J55 E68 E77 J68 J24" xr:uid="{00000000-0002-0000-0000-00001D000000}"/>
  </dataValidations>
  <printOptions horizontalCentered="1"/>
  <pageMargins left="0.25" right="0.25" top="0.5" bottom="0.5" header="0.5" footer="0.5"/>
  <pageSetup paperSize="9" scale="60" orientation="portrait" r:id="rId1"/>
  <headerFooter differentFirst="1" alignWithMargins="0">
    <oddFooter>Page &amp;P of &amp;N</oddFooter>
  </headerFooter>
  <ignoredErrors>
    <ignoredError sqref="E32 E37:E40 E48:E50 E56:E64 E69:E72 E78:E81 J78:J80 J69:J73 J56:J62 J51 J37:J43 J25:J30 J48:J50 E26:E31" emptyCellReference="1"/>
  </ignoredErrors>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3AB48-D685-EB4B-A737-183F401D0160}">
  <dimension ref="B2:N48"/>
  <sheetViews>
    <sheetView workbookViewId="0">
      <selection activeCell="R21" sqref="R21"/>
    </sheetView>
  </sheetViews>
  <sheetFormatPr baseColWidth="10" defaultRowHeight="15" x14ac:dyDescent="0.2"/>
  <cols>
    <col min="1" max="1" width="10.83203125" style="117"/>
    <col min="2" max="2" width="22.83203125" style="117" bestFit="1" customWidth="1"/>
    <col min="3" max="3" width="14" style="117" bestFit="1" customWidth="1"/>
    <col min="4" max="4" width="12.5" style="117" customWidth="1"/>
    <col min="5" max="5" width="11.83203125" style="117" customWidth="1"/>
    <col min="6" max="7" width="10.83203125" style="117"/>
    <col min="8" max="8" width="12.33203125" style="117" customWidth="1"/>
    <col min="9" max="16384" width="10.83203125" style="117"/>
  </cols>
  <sheetData>
    <row r="2" spans="2:14" ht="52" x14ac:dyDescent="0.2">
      <c r="B2" s="116" t="s">
        <v>0</v>
      </c>
      <c r="C2" s="116"/>
      <c r="D2" s="116"/>
      <c r="E2" s="116"/>
      <c r="F2" s="116"/>
      <c r="G2" s="116"/>
      <c r="H2" s="116"/>
    </row>
    <row r="3" spans="2:14" ht="19" x14ac:dyDescent="0.2">
      <c r="B3" s="118"/>
    </row>
    <row r="5" spans="2:14" ht="16" thickBot="1" x14ac:dyDescent="0.25">
      <c r="B5" s="119" t="s">
        <v>90</v>
      </c>
      <c r="C5" s="119"/>
      <c r="D5" s="119"/>
      <c r="E5" s="119"/>
      <c r="F5" s="119"/>
      <c r="G5" s="119"/>
      <c r="H5" s="119"/>
      <c r="I5" s="119"/>
      <c r="J5" s="119"/>
      <c r="K5" s="119"/>
      <c r="L5" s="119"/>
      <c r="M5" s="119"/>
      <c r="N5" s="119"/>
    </row>
    <row r="6" spans="2:14" ht="16" thickBot="1" x14ac:dyDescent="0.25">
      <c r="B6" s="120" t="s">
        <v>91</v>
      </c>
      <c r="C6" s="121" t="s">
        <v>115</v>
      </c>
      <c r="D6" s="121" t="s">
        <v>116</v>
      </c>
      <c r="E6" s="121" t="s">
        <v>117</v>
      </c>
      <c r="F6" s="121" t="s">
        <v>118</v>
      </c>
      <c r="G6" s="121" t="s">
        <v>119</v>
      </c>
      <c r="H6" s="121" t="s">
        <v>120</v>
      </c>
      <c r="I6" s="121" t="s">
        <v>121</v>
      </c>
      <c r="J6" s="121" t="s">
        <v>122</v>
      </c>
      <c r="K6" s="121" t="s">
        <v>123</v>
      </c>
      <c r="L6" s="121" t="s">
        <v>124</v>
      </c>
      <c r="M6" s="121" t="s">
        <v>125</v>
      </c>
      <c r="N6" s="122" t="s">
        <v>126</v>
      </c>
    </row>
    <row r="7" spans="2:14" x14ac:dyDescent="0.2">
      <c r="B7" s="123" t="s">
        <v>92</v>
      </c>
      <c r="C7" s="124"/>
      <c r="D7" s="124"/>
      <c r="E7" s="124"/>
      <c r="F7" s="124"/>
      <c r="G7" s="124"/>
      <c r="H7" s="124"/>
      <c r="I7" s="124"/>
      <c r="J7" s="124"/>
      <c r="K7" s="124"/>
      <c r="L7" s="124"/>
      <c r="M7" s="124"/>
      <c r="N7" s="125"/>
    </row>
    <row r="8" spans="2:14" x14ac:dyDescent="0.2">
      <c r="B8" s="126" t="s">
        <v>93</v>
      </c>
      <c r="C8" s="127">
        <v>2</v>
      </c>
      <c r="D8" s="127"/>
      <c r="E8" s="127"/>
      <c r="F8" s="127"/>
      <c r="G8" s="127"/>
      <c r="H8" s="127"/>
      <c r="I8" s="127"/>
      <c r="J8" s="127"/>
      <c r="K8" s="127"/>
      <c r="L8" s="127"/>
      <c r="M8" s="127"/>
      <c r="N8" s="128"/>
    </row>
    <row r="9" spans="2:14" ht="16" thickBot="1" x14ac:dyDescent="0.25">
      <c r="B9" s="129" t="s">
        <v>94</v>
      </c>
      <c r="C9" s="130"/>
      <c r="D9" s="130"/>
      <c r="E9" s="130"/>
      <c r="F9" s="130"/>
      <c r="G9" s="130"/>
      <c r="H9" s="130"/>
      <c r="I9" s="130"/>
      <c r="J9" s="130"/>
      <c r="K9" s="130"/>
      <c r="L9" s="130"/>
      <c r="M9" s="130"/>
      <c r="N9" s="131"/>
    </row>
    <row r="10" spans="2:14" ht="16" thickBot="1" x14ac:dyDescent="0.25">
      <c r="B10" s="154" t="s">
        <v>95</v>
      </c>
      <c r="C10" s="155">
        <f>SUM(C7:C9)</f>
        <v>2</v>
      </c>
      <c r="D10" s="155">
        <f t="shared" ref="D10:N10" si="0">SUM(D7:D9)</f>
        <v>0</v>
      </c>
      <c r="E10" s="155">
        <f t="shared" si="0"/>
        <v>0</v>
      </c>
      <c r="F10" s="155">
        <f t="shared" si="0"/>
        <v>0</v>
      </c>
      <c r="G10" s="155">
        <f t="shared" si="0"/>
        <v>0</v>
      </c>
      <c r="H10" s="155">
        <f t="shared" si="0"/>
        <v>0</v>
      </c>
      <c r="I10" s="155">
        <f t="shared" si="0"/>
        <v>0</v>
      </c>
      <c r="J10" s="155">
        <f t="shared" si="0"/>
        <v>0</v>
      </c>
      <c r="K10" s="155">
        <f t="shared" si="0"/>
        <v>0</v>
      </c>
      <c r="L10" s="155">
        <f t="shared" si="0"/>
        <v>0</v>
      </c>
      <c r="M10" s="155">
        <f t="shared" si="0"/>
        <v>0</v>
      </c>
      <c r="N10" s="156">
        <f t="shared" si="0"/>
        <v>0</v>
      </c>
    </row>
    <row r="11" spans="2:14" x14ac:dyDescent="0.2">
      <c r="B11" s="132" t="s">
        <v>96</v>
      </c>
      <c r="C11" s="133"/>
      <c r="D11" s="133"/>
      <c r="E11" s="133"/>
      <c r="F11" s="133"/>
      <c r="G11" s="133"/>
      <c r="H11" s="133"/>
      <c r="I11" s="133"/>
      <c r="J11" s="133"/>
      <c r="K11" s="133"/>
      <c r="L11" s="133"/>
      <c r="M11" s="133"/>
      <c r="N11" s="134"/>
    </row>
    <row r="12" spans="2:14" x14ac:dyDescent="0.2">
      <c r="B12" s="135" t="s">
        <v>97</v>
      </c>
      <c r="C12" s="136"/>
      <c r="D12" s="136"/>
      <c r="E12" s="136"/>
      <c r="F12" s="136"/>
      <c r="G12" s="136"/>
      <c r="H12" s="136"/>
      <c r="I12" s="136"/>
      <c r="J12" s="136"/>
      <c r="K12" s="136"/>
      <c r="L12" s="136"/>
      <c r="M12" s="136"/>
      <c r="N12" s="137"/>
    </row>
    <row r="13" spans="2:14" x14ac:dyDescent="0.2">
      <c r="B13" s="135" t="s">
        <v>98</v>
      </c>
      <c r="C13" s="136"/>
      <c r="D13" s="136"/>
      <c r="E13" s="136"/>
      <c r="F13" s="136"/>
      <c r="G13" s="136"/>
      <c r="H13" s="136"/>
      <c r="I13" s="136"/>
      <c r="J13" s="136"/>
      <c r="K13" s="136"/>
      <c r="L13" s="136"/>
      <c r="M13" s="136"/>
      <c r="N13" s="137"/>
    </row>
    <row r="14" spans="2:14" x14ac:dyDescent="0.2">
      <c r="B14" s="135" t="s">
        <v>16</v>
      </c>
      <c r="C14" s="136"/>
      <c r="D14" s="136"/>
      <c r="E14" s="136"/>
      <c r="F14" s="136"/>
      <c r="G14" s="136"/>
      <c r="H14" s="136"/>
      <c r="I14" s="136"/>
      <c r="J14" s="136"/>
      <c r="K14" s="136"/>
      <c r="L14" s="136"/>
      <c r="M14" s="136"/>
      <c r="N14" s="137"/>
    </row>
    <row r="15" spans="2:14" x14ac:dyDescent="0.2">
      <c r="B15" s="135" t="s">
        <v>11</v>
      </c>
      <c r="C15" s="136"/>
      <c r="D15" s="136"/>
      <c r="E15" s="136"/>
      <c r="F15" s="136"/>
      <c r="G15" s="136"/>
      <c r="H15" s="136"/>
      <c r="I15" s="136"/>
      <c r="J15" s="136"/>
      <c r="K15" s="136"/>
      <c r="L15" s="136"/>
      <c r="M15" s="136"/>
      <c r="N15" s="137"/>
    </row>
    <row r="16" spans="2:14" x14ac:dyDescent="0.2">
      <c r="B16" s="135"/>
      <c r="C16" s="136"/>
      <c r="D16" s="136"/>
      <c r="E16" s="136"/>
      <c r="F16" s="136"/>
      <c r="G16" s="136"/>
      <c r="H16" s="136"/>
      <c r="I16" s="136"/>
      <c r="J16" s="136"/>
      <c r="K16" s="136"/>
      <c r="L16" s="136"/>
      <c r="M16" s="136"/>
      <c r="N16" s="137"/>
    </row>
    <row r="17" spans="2:14" x14ac:dyDescent="0.2">
      <c r="B17" s="135"/>
      <c r="C17" s="136"/>
      <c r="D17" s="136"/>
      <c r="E17" s="136"/>
      <c r="F17" s="136"/>
      <c r="G17" s="136"/>
      <c r="H17" s="136"/>
      <c r="I17" s="136"/>
      <c r="J17" s="136"/>
      <c r="K17" s="136"/>
      <c r="L17" s="136"/>
      <c r="M17" s="136"/>
      <c r="N17" s="137"/>
    </row>
    <row r="18" spans="2:14" ht="16" thickBot="1" x14ac:dyDescent="0.25">
      <c r="B18" s="138"/>
      <c r="C18" s="139"/>
      <c r="D18" s="139"/>
      <c r="E18" s="139"/>
      <c r="F18" s="139"/>
      <c r="G18" s="139"/>
      <c r="H18" s="139"/>
      <c r="I18" s="139"/>
      <c r="J18" s="139"/>
      <c r="K18" s="139"/>
      <c r="L18" s="139"/>
      <c r="M18" s="139"/>
      <c r="N18" s="140"/>
    </row>
    <row r="19" spans="2:14" ht="16" thickBot="1" x14ac:dyDescent="0.25">
      <c r="B19" s="157" t="s">
        <v>99</v>
      </c>
      <c r="C19" s="158">
        <f>SUM(C12:C18)</f>
        <v>0</v>
      </c>
      <c r="D19" s="158">
        <f t="shared" ref="D19:N19" si="1">SUM(D12:D18)</f>
        <v>0</v>
      </c>
      <c r="E19" s="158">
        <f t="shared" si="1"/>
        <v>0</v>
      </c>
      <c r="F19" s="158">
        <f t="shared" si="1"/>
        <v>0</v>
      </c>
      <c r="G19" s="158">
        <f t="shared" si="1"/>
        <v>0</v>
      </c>
      <c r="H19" s="158">
        <f t="shared" si="1"/>
        <v>0</v>
      </c>
      <c r="I19" s="158">
        <f t="shared" si="1"/>
        <v>0</v>
      </c>
      <c r="J19" s="158">
        <f t="shared" si="1"/>
        <v>0</v>
      </c>
      <c r="K19" s="158">
        <f t="shared" si="1"/>
        <v>0</v>
      </c>
      <c r="L19" s="158">
        <f t="shared" si="1"/>
        <v>0</v>
      </c>
      <c r="M19" s="158">
        <f t="shared" si="1"/>
        <v>0</v>
      </c>
      <c r="N19" s="159">
        <f t="shared" si="1"/>
        <v>0</v>
      </c>
    </row>
    <row r="20" spans="2:14" ht="16" thickBot="1" x14ac:dyDescent="0.25">
      <c r="B20" s="142" t="s">
        <v>100</v>
      </c>
      <c r="C20" s="143"/>
      <c r="D20" s="143"/>
      <c r="E20" s="143"/>
      <c r="F20" s="143"/>
      <c r="G20" s="143"/>
      <c r="H20" s="143"/>
      <c r="I20" s="143"/>
      <c r="J20" s="143"/>
      <c r="K20" s="143"/>
      <c r="L20" s="143"/>
      <c r="M20" s="143"/>
      <c r="N20" s="144"/>
    </row>
    <row r="21" spans="2:14" x14ac:dyDescent="0.2">
      <c r="B21" s="123" t="s">
        <v>23</v>
      </c>
      <c r="C21" s="124"/>
      <c r="D21" s="124"/>
      <c r="E21" s="124"/>
      <c r="F21" s="124"/>
      <c r="G21" s="124"/>
      <c r="H21" s="124"/>
      <c r="I21" s="124"/>
      <c r="J21" s="124"/>
      <c r="K21" s="124"/>
      <c r="L21" s="124"/>
      <c r="M21" s="124"/>
      <c r="N21" s="125"/>
    </row>
    <row r="22" spans="2:14" x14ac:dyDescent="0.2">
      <c r="B22" s="126" t="s">
        <v>62</v>
      </c>
      <c r="C22" s="127"/>
      <c r="D22" s="127"/>
      <c r="E22" s="127"/>
      <c r="F22" s="127"/>
      <c r="G22" s="127"/>
      <c r="H22" s="127"/>
      <c r="I22" s="127"/>
      <c r="J22" s="127"/>
      <c r="K22" s="127"/>
      <c r="L22" s="127"/>
      <c r="M22" s="127"/>
      <c r="N22" s="128"/>
    </row>
    <row r="23" spans="2:14" x14ac:dyDescent="0.2">
      <c r="B23" s="126" t="s">
        <v>101</v>
      </c>
      <c r="C23" s="127"/>
      <c r="D23" s="127"/>
      <c r="E23" s="127"/>
      <c r="F23" s="127"/>
      <c r="G23" s="127"/>
      <c r="H23" s="127"/>
      <c r="I23" s="127"/>
      <c r="J23" s="127"/>
      <c r="K23" s="127"/>
      <c r="L23" s="127"/>
      <c r="M23" s="127"/>
      <c r="N23" s="128"/>
    </row>
    <row r="24" spans="2:14" x14ac:dyDescent="0.2">
      <c r="B24" s="126" t="s">
        <v>102</v>
      </c>
      <c r="C24" s="127"/>
      <c r="D24" s="127"/>
      <c r="E24" s="127"/>
      <c r="F24" s="127"/>
      <c r="G24" s="127"/>
      <c r="H24" s="127"/>
      <c r="I24" s="127"/>
      <c r="J24" s="127"/>
      <c r="K24" s="127"/>
      <c r="L24" s="127"/>
      <c r="M24" s="127"/>
      <c r="N24" s="128"/>
    </row>
    <row r="25" spans="2:14" x14ac:dyDescent="0.2">
      <c r="B25" s="126" t="s">
        <v>9</v>
      </c>
      <c r="C25" s="127"/>
      <c r="D25" s="127"/>
      <c r="E25" s="127"/>
      <c r="F25" s="127"/>
      <c r="G25" s="127"/>
      <c r="H25" s="127"/>
      <c r="I25" s="127"/>
      <c r="J25" s="127"/>
      <c r="K25" s="127"/>
      <c r="L25" s="127"/>
      <c r="M25" s="127"/>
      <c r="N25" s="128"/>
    </row>
    <row r="26" spans="2:14" x14ac:dyDescent="0.2">
      <c r="B26" s="129"/>
      <c r="C26" s="130"/>
      <c r="D26" s="130"/>
      <c r="E26" s="130"/>
      <c r="F26" s="130"/>
      <c r="G26" s="130"/>
      <c r="H26" s="130"/>
      <c r="I26" s="130"/>
      <c r="J26" s="130"/>
      <c r="K26" s="130"/>
      <c r="L26" s="130"/>
      <c r="M26" s="130"/>
      <c r="N26" s="131"/>
    </row>
    <row r="27" spans="2:14" x14ac:dyDescent="0.2">
      <c r="B27" s="129"/>
      <c r="C27" s="130"/>
      <c r="D27" s="130"/>
      <c r="E27" s="130"/>
      <c r="F27" s="130"/>
      <c r="G27" s="130"/>
      <c r="H27" s="130"/>
      <c r="I27" s="130"/>
      <c r="J27" s="130"/>
      <c r="K27" s="130"/>
      <c r="L27" s="130"/>
      <c r="M27" s="130"/>
      <c r="N27" s="131"/>
    </row>
    <row r="28" spans="2:14" ht="16" thickBot="1" x14ac:dyDescent="0.25">
      <c r="B28" s="129"/>
      <c r="C28" s="130"/>
      <c r="D28" s="130"/>
      <c r="E28" s="130"/>
      <c r="F28" s="130"/>
      <c r="G28" s="130"/>
      <c r="H28" s="130"/>
      <c r="I28" s="130"/>
      <c r="J28" s="130"/>
      <c r="K28" s="130"/>
      <c r="L28" s="130"/>
      <c r="M28" s="130"/>
      <c r="N28" s="131"/>
    </row>
    <row r="29" spans="2:14" ht="16" thickBot="1" x14ac:dyDescent="0.25">
      <c r="B29" s="160" t="s">
        <v>103</v>
      </c>
      <c r="C29" s="161">
        <f>SUM(C21:C25)</f>
        <v>0</v>
      </c>
      <c r="D29" s="161">
        <f t="shared" ref="D29:N29" si="2">SUM(D21:D25)</f>
        <v>0</v>
      </c>
      <c r="E29" s="161">
        <f t="shared" si="2"/>
        <v>0</v>
      </c>
      <c r="F29" s="161">
        <f t="shared" si="2"/>
        <v>0</v>
      </c>
      <c r="G29" s="161">
        <f t="shared" si="2"/>
        <v>0</v>
      </c>
      <c r="H29" s="161">
        <f t="shared" si="2"/>
        <v>0</v>
      </c>
      <c r="I29" s="161">
        <f t="shared" si="2"/>
        <v>0</v>
      </c>
      <c r="J29" s="161">
        <f t="shared" si="2"/>
        <v>0</v>
      </c>
      <c r="K29" s="161">
        <f t="shared" si="2"/>
        <v>0</v>
      </c>
      <c r="L29" s="161">
        <f t="shared" si="2"/>
        <v>0</v>
      </c>
      <c r="M29" s="161">
        <f t="shared" si="2"/>
        <v>0</v>
      </c>
      <c r="N29" s="162">
        <f t="shared" si="2"/>
        <v>0</v>
      </c>
    </row>
    <row r="30" spans="2:14" ht="16" thickBot="1" x14ac:dyDescent="0.25">
      <c r="B30" s="145" t="s">
        <v>104</v>
      </c>
      <c r="C30" s="146"/>
      <c r="D30" s="146"/>
      <c r="E30" s="146"/>
      <c r="F30" s="146"/>
      <c r="G30" s="146"/>
      <c r="H30" s="146"/>
      <c r="I30" s="146"/>
      <c r="J30" s="146"/>
      <c r="K30" s="146"/>
      <c r="L30" s="146"/>
      <c r="M30" s="146"/>
      <c r="N30" s="147"/>
    </row>
    <row r="31" spans="2:14" x14ac:dyDescent="0.2">
      <c r="B31" s="148" t="s">
        <v>105</v>
      </c>
      <c r="C31" s="149"/>
      <c r="D31" s="149"/>
      <c r="E31" s="149"/>
      <c r="F31" s="149"/>
      <c r="G31" s="149"/>
      <c r="H31" s="149"/>
      <c r="I31" s="149"/>
      <c r="J31" s="149"/>
      <c r="K31" s="149"/>
      <c r="L31" s="149"/>
      <c r="M31" s="149"/>
      <c r="N31" s="150"/>
    </row>
    <row r="32" spans="2:14" x14ac:dyDescent="0.2">
      <c r="B32" s="135" t="s">
        <v>106</v>
      </c>
      <c r="C32" s="136"/>
      <c r="D32" s="136"/>
      <c r="E32" s="136"/>
      <c r="F32" s="136"/>
      <c r="G32" s="136"/>
      <c r="H32" s="136"/>
      <c r="I32" s="136"/>
      <c r="J32" s="136"/>
      <c r="K32" s="136"/>
      <c r="L32" s="136"/>
      <c r="M32" s="136"/>
      <c r="N32" s="137"/>
    </row>
    <row r="33" spans="2:14" x14ac:dyDescent="0.2">
      <c r="B33" s="135" t="s">
        <v>107</v>
      </c>
      <c r="C33" s="136">
        <v>10</v>
      </c>
      <c r="D33" s="136"/>
      <c r="E33" s="136"/>
      <c r="F33" s="136"/>
      <c r="G33" s="136"/>
      <c r="H33" s="136"/>
      <c r="I33" s="136"/>
      <c r="J33" s="136"/>
      <c r="K33" s="136"/>
      <c r="L33" s="136"/>
      <c r="M33" s="136"/>
      <c r="N33" s="137"/>
    </row>
    <row r="34" spans="2:14" x14ac:dyDescent="0.2">
      <c r="B34" s="138"/>
      <c r="C34" s="139"/>
      <c r="D34" s="139"/>
      <c r="E34" s="139"/>
      <c r="F34" s="139"/>
      <c r="G34" s="139"/>
      <c r="H34" s="139"/>
      <c r="I34" s="139"/>
      <c r="J34" s="139"/>
      <c r="K34" s="139"/>
      <c r="L34" s="139"/>
      <c r="M34" s="139"/>
      <c r="N34" s="140"/>
    </row>
    <row r="35" spans="2:14" x14ac:dyDescent="0.2">
      <c r="B35" s="138"/>
      <c r="C35" s="139"/>
      <c r="D35" s="139"/>
      <c r="E35" s="139"/>
      <c r="F35" s="139"/>
      <c r="G35" s="139"/>
      <c r="H35" s="139"/>
      <c r="I35" s="139"/>
      <c r="J35" s="139"/>
      <c r="K35" s="139"/>
      <c r="L35" s="139"/>
      <c r="M35" s="139"/>
      <c r="N35" s="140"/>
    </row>
    <row r="36" spans="2:14" ht="16" thickBot="1" x14ac:dyDescent="0.25">
      <c r="B36" s="138"/>
      <c r="C36" s="139"/>
      <c r="D36" s="139"/>
      <c r="E36" s="139"/>
      <c r="F36" s="139"/>
      <c r="G36" s="139"/>
      <c r="H36" s="139"/>
      <c r="I36" s="139"/>
      <c r="J36" s="139"/>
      <c r="K36" s="139"/>
      <c r="L36" s="139"/>
      <c r="M36" s="139"/>
      <c r="N36" s="140"/>
    </row>
    <row r="37" spans="2:14" ht="16" thickBot="1" x14ac:dyDescent="0.25">
      <c r="B37" s="141" t="s">
        <v>108</v>
      </c>
      <c r="C37" s="158">
        <f>SUM(C31:C33)</f>
        <v>10</v>
      </c>
      <c r="D37" s="158">
        <f t="shared" ref="D37:N37" si="3">SUM(D31:D33)</f>
        <v>0</v>
      </c>
      <c r="E37" s="158">
        <f t="shared" si="3"/>
        <v>0</v>
      </c>
      <c r="F37" s="158">
        <f t="shared" si="3"/>
        <v>0</v>
      </c>
      <c r="G37" s="158">
        <f t="shared" si="3"/>
        <v>0</v>
      </c>
      <c r="H37" s="158">
        <f t="shared" si="3"/>
        <v>0</v>
      </c>
      <c r="I37" s="158">
        <f t="shared" si="3"/>
        <v>0</v>
      </c>
      <c r="J37" s="158">
        <f t="shared" si="3"/>
        <v>0</v>
      </c>
      <c r="K37" s="158">
        <f t="shared" si="3"/>
        <v>0</v>
      </c>
      <c r="L37" s="158">
        <f t="shared" si="3"/>
        <v>0</v>
      </c>
      <c r="M37" s="158">
        <f t="shared" si="3"/>
        <v>0</v>
      </c>
      <c r="N37" s="159">
        <f t="shared" si="3"/>
        <v>0</v>
      </c>
    </row>
    <row r="38" spans="2:14" ht="16" thickBot="1" x14ac:dyDescent="0.25">
      <c r="B38" s="142" t="s">
        <v>109</v>
      </c>
      <c r="C38" s="143"/>
      <c r="D38" s="143"/>
      <c r="E38" s="143"/>
      <c r="F38" s="143"/>
      <c r="G38" s="143"/>
      <c r="H38" s="143"/>
      <c r="I38" s="143"/>
      <c r="J38" s="143"/>
      <c r="K38" s="143"/>
      <c r="L38" s="143"/>
      <c r="M38" s="143"/>
      <c r="N38" s="144"/>
    </row>
    <row r="39" spans="2:14" x14ac:dyDescent="0.2">
      <c r="B39" s="123" t="s">
        <v>28</v>
      </c>
      <c r="C39" s="124"/>
      <c r="D39" s="124"/>
      <c r="E39" s="124"/>
      <c r="F39" s="124"/>
      <c r="G39" s="124"/>
      <c r="H39" s="124"/>
      <c r="I39" s="124"/>
      <c r="J39" s="124"/>
      <c r="K39" s="124"/>
      <c r="L39" s="124"/>
      <c r="M39" s="124"/>
      <c r="N39" s="125"/>
    </row>
    <row r="40" spans="2:14" x14ac:dyDescent="0.2">
      <c r="B40" s="126" t="s">
        <v>110</v>
      </c>
      <c r="C40" s="127"/>
      <c r="D40" s="127"/>
      <c r="E40" s="127"/>
      <c r="F40" s="127"/>
      <c r="G40" s="127"/>
      <c r="H40" s="127"/>
      <c r="I40" s="127"/>
      <c r="J40" s="127"/>
      <c r="K40" s="127"/>
      <c r="L40" s="127"/>
      <c r="M40" s="127"/>
      <c r="N40" s="128"/>
    </row>
    <row r="41" spans="2:14" x14ac:dyDescent="0.2">
      <c r="B41" s="126" t="s">
        <v>111</v>
      </c>
      <c r="C41" s="127"/>
      <c r="D41" s="127"/>
      <c r="E41" s="127"/>
      <c r="F41" s="127"/>
      <c r="G41" s="127"/>
      <c r="H41" s="127"/>
      <c r="I41" s="127"/>
      <c r="J41" s="127"/>
      <c r="K41" s="127"/>
      <c r="L41" s="127"/>
      <c r="M41" s="127"/>
      <c r="N41" s="128"/>
    </row>
    <row r="42" spans="2:14" x14ac:dyDescent="0.2">
      <c r="B42" s="129" t="s">
        <v>112</v>
      </c>
      <c r="C42" s="130"/>
      <c r="D42" s="130"/>
      <c r="E42" s="130"/>
      <c r="F42" s="130"/>
      <c r="G42" s="130"/>
      <c r="H42" s="130"/>
      <c r="I42" s="130"/>
      <c r="J42" s="130"/>
      <c r="K42" s="130"/>
      <c r="L42" s="130"/>
      <c r="M42" s="130"/>
      <c r="N42" s="131"/>
    </row>
    <row r="43" spans="2:14" x14ac:dyDescent="0.2">
      <c r="B43" s="126"/>
      <c r="C43" s="127"/>
      <c r="D43" s="127"/>
      <c r="E43" s="127"/>
      <c r="F43" s="127"/>
      <c r="G43" s="127"/>
      <c r="H43" s="127"/>
      <c r="I43" s="127"/>
      <c r="J43" s="127"/>
      <c r="K43" s="127"/>
      <c r="L43" s="127"/>
      <c r="M43" s="127"/>
      <c r="N43" s="128"/>
    </row>
    <row r="44" spans="2:14" x14ac:dyDescent="0.2">
      <c r="B44" s="126"/>
      <c r="C44" s="127"/>
      <c r="D44" s="127"/>
      <c r="E44" s="127"/>
      <c r="F44" s="127"/>
      <c r="G44" s="127"/>
      <c r="H44" s="127"/>
      <c r="I44" s="127"/>
      <c r="J44" s="127"/>
      <c r="K44" s="127"/>
      <c r="L44" s="127"/>
      <c r="M44" s="127"/>
      <c r="N44" s="128"/>
    </row>
    <row r="45" spans="2:14" ht="16" thickBot="1" x14ac:dyDescent="0.25">
      <c r="B45" s="151"/>
      <c r="C45" s="152"/>
      <c r="D45" s="152"/>
      <c r="E45" s="152"/>
      <c r="F45" s="152"/>
      <c r="G45" s="152"/>
      <c r="H45" s="152"/>
      <c r="I45" s="152"/>
      <c r="J45" s="152"/>
      <c r="K45" s="152"/>
      <c r="L45" s="152"/>
      <c r="M45" s="152"/>
      <c r="N45" s="153"/>
    </row>
    <row r="46" spans="2:14" ht="16" thickBot="1" x14ac:dyDescent="0.25">
      <c r="B46" s="160" t="s">
        <v>113</v>
      </c>
      <c r="C46" s="161">
        <f>SUM(C39:C42)</f>
        <v>0</v>
      </c>
      <c r="D46" s="161">
        <f t="shared" ref="D46:N46" si="4">SUM(D39:D42)</f>
        <v>0</v>
      </c>
      <c r="E46" s="161">
        <f t="shared" si="4"/>
        <v>0</v>
      </c>
      <c r="F46" s="161">
        <f t="shared" si="4"/>
        <v>0</v>
      </c>
      <c r="G46" s="161">
        <f t="shared" si="4"/>
        <v>0</v>
      </c>
      <c r="H46" s="161">
        <f t="shared" si="4"/>
        <v>0</v>
      </c>
      <c r="I46" s="161">
        <f t="shared" si="4"/>
        <v>0</v>
      </c>
      <c r="J46" s="161">
        <f t="shared" si="4"/>
        <v>0</v>
      </c>
      <c r="K46" s="161">
        <f t="shared" si="4"/>
        <v>0</v>
      </c>
      <c r="L46" s="161">
        <f t="shared" si="4"/>
        <v>0</v>
      </c>
      <c r="M46" s="161">
        <f t="shared" si="4"/>
        <v>0</v>
      </c>
      <c r="N46" s="162">
        <f t="shared" si="4"/>
        <v>0</v>
      </c>
    </row>
    <row r="47" spans="2:14" ht="16" thickBot="1" x14ac:dyDescent="0.25">
      <c r="B47" s="163" t="s">
        <v>114</v>
      </c>
      <c r="C47" s="164">
        <f>C19+C29+C37+C46</f>
        <v>10</v>
      </c>
      <c r="D47" s="164">
        <f>D19+D29+D37+D46</f>
        <v>0</v>
      </c>
      <c r="E47" s="164">
        <f>E19+E29+E37+E46</f>
        <v>0</v>
      </c>
      <c r="F47" s="164">
        <f>F19+F29+F37+F46</f>
        <v>0</v>
      </c>
      <c r="G47" s="164">
        <f>G19+G29+G37+G46</f>
        <v>0</v>
      </c>
      <c r="H47" s="164">
        <f>H19+H29+H37+H46</f>
        <v>0</v>
      </c>
      <c r="I47" s="164">
        <f>I19+I29+I37+I46</f>
        <v>0</v>
      </c>
      <c r="J47" s="164">
        <f>J19+J29+J37+J46</f>
        <v>0</v>
      </c>
      <c r="K47" s="164">
        <f>K19+K29+K37+K46</f>
        <v>0</v>
      </c>
      <c r="L47" s="164">
        <f>L19+L29+L37+L46</f>
        <v>0</v>
      </c>
      <c r="M47" s="164">
        <f>M19+M29+M37+M46</f>
        <v>0</v>
      </c>
      <c r="N47" s="165">
        <f>N19+N29+N37+N46</f>
        <v>0</v>
      </c>
    </row>
    <row r="48" spans="2:14" ht="16" thickBot="1" x14ac:dyDescent="0.25">
      <c r="B48" s="166" t="s">
        <v>127</v>
      </c>
      <c r="C48" s="167">
        <f>C10-C47</f>
        <v>-8</v>
      </c>
      <c r="D48" s="167">
        <f>D10-D47</f>
        <v>0</v>
      </c>
      <c r="E48" s="167">
        <f>E10-E47</f>
        <v>0</v>
      </c>
      <c r="F48" s="167">
        <f>F10-F47</f>
        <v>0</v>
      </c>
      <c r="G48" s="167">
        <f>G10-G47</f>
        <v>0</v>
      </c>
      <c r="H48" s="167">
        <f>H10-H47</f>
        <v>0</v>
      </c>
      <c r="I48" s="167">
        <f>I10-I47</f>
        <v>0</v>
      </c>
      <c r="J48" s="167">
        <f>J10-J47</f>
        <v>0</v>
      </c>
      <c r="K48" s="167">
        <f>K10-K47</f>
        <v>0</v>
      </c>
      <c r="L48" s="167">
        <f>L10-L47</f>
        <v>0</v>
      </c>
      <c r="M48" s="167">
        <f>M10-M47</f>
        <v>0</v>
      </c>
      <c r="N48" s="168">
        <f>N10-N47</f>
        <v>0</v>
      </c>
    </row>
  </sheetData>
  <sheetProtection algorithmName="SHA-512" hashValue="UC3mLkrlhIDFMr/pC1YJlKUXC2FyGzN0OM/y1uOJp+KeKYRe1Uj3FKiVUr1lD1VStFV56s8waSLC0HHleMyVNQ==" saltValue="S5xU2MZBXI8LyAIbd7ulhg==" spinCount="100000" sheet="1" objects="1" scenarios="1"/>
  <mergeCells count="1">
    <mergeCell ref="B2:H2"/>
  </mergeCells>
  <phoneticPr fontId="4"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9B0A2D-38CC-4CB4-AA2C-27E857592178}">
  <ds:schemaRefs>
    <ds:schemaRef ds:uri="http://schemas.microsoft.com/sharepoint/v3/contenttype/forms"/>
  </ds:schemaRefs>
</ds:datastoreItem>
</file>

<file path=customXml/itemProps2.xml><?xml version="1.0" encoding="utf-8"?>
<ds:datastoreItem xmlns:ds="http://schemas.openxmlformats.org/officeDocument/2006/customXml" ds:itemID="{01E2D395-9A8B-42E6-A959-54E564957B09}">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E3B23091-ED09-456D-AC18-DEB74D7874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TM16400193</Template>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Presupuesto familiar mensual</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2022-11-06T06:13:53Z</dcterms:created>
  <dcterms:modified xsi:type="dcterms:W3CDTF">2025-02-14T14:05:54Z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